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15" yWindow="4605" windowWidth="14775" windowHeight="8010" tabRatio="601" activeTab="3"/>
  </bookViews>
  <sheets>
    <sheet name="a,a36" sheetId="12" r:id="rId1"/>
    <sheet name="a50" sheetId="50" r:id="rId2"/>
    <sheet name="a60,70" sheetId="45" r:id="rId3"/>
    <sheet name="B" sheetId="53" r:id="rId4"/>
    <sheet name="ec" sheetId="51" r:id="rId5"/>
    <sheet name="kc" sheetId="54" r:id="rId6"/>
    <sheet name="cs" sheetId="55" r:id="rId7"/>
  </sheets>
  <definedNames>
    <definedName name="b" localSheetId="0">'a,a36'!$1:$1</definedName>
    <definedName name="b" localSheetId="1">'a50'!$1:$1</definedName>
    <definedName name="b" localSheetId="2">'a60,70'!$A$1:$AC$14</definedName>
    <definedName name="b" localSheetId="6">cs!$1:$1</definedName>
    <definedName name="b" localSheetId="4">ec!$1:$1</definedName>
    <definedName name="b" localSheetId="5">kc!$1:$1</definedName>
    <definedName name="e" localSheetId="2">'a60,70'!$1:$1</definedName>
    <definedName name="h" localSheetId="2">'a60,70'!$1:$1</definedName>
    <definedName name="_xlnm.Print_Titles" localSheetId="2">'a60,70'!$1:$1</definedName>
    <definedName name="_xlnm.Print_Titles" localSheetId="4">ec!$1:$1</definedName>
    <definedName name="_xlnm.Print_Titles" localSheetId="5">kc!$1:$1</definedName>
    <definedName name="_xlnm.Print_Area" localSheetId="6">cs!$A$1:$R$7</definedName>
    <definedName name="_xlnm.Print_Area" localSheetId="4">ec!$A$1:$Y$31</definedName>
    <definedName name="_xlnm.Print_Area" localSheetId="5">kc!$A$1:$S$21</definedName>
    <definedName name="Print_Area" localSheetId="0">'a,a36'!$A$1:$AK$14</definedName>
    <definedName name="Print_Area" localSheetId="1">'a50'!$A$1:$AJ$14</definedName>
    <definedName name="Print_Area" localSheetId="2">'a60,70'!$A$1:$AC$16</definedName>
    <definedName name="Print_Area" localSheetId="6">cs!$A$1:$R$7</definedName>
    <definedName name="Print_Area" localSheetId="4">ec!$A$1:$Y$31</definedName>
    <definedName name="Print_Area" localSheetId="5">kc!$A$1:$S$21</definedName>
    <definedName name="Print_Titles" localSheetId="0">'a,a36'!$1:$1</definedName>
    <definedName name="Print_Titles" localSheetId="1">'a50'!$1:$1</definedName>
    <definedName name="Print_Titles" localSheetId="2">'a60,70'!$1:$1</definedName>
    <definedName name="Print_Titles" localSheetId="6">cs!$1:$1</definedName>
    <definedName name="Print_Titles" localSheetId="4">ec!$1:$1</definedName>
    <definedName name="Print_Titles" localSheetId="5">kc!$1:$1</definedName>
    <definedName name="u" localSheetId="0">'a,a36'!$1:$1</definedName>
    <definedName name="u" localSheetId="1">'a50'!$1:$1</definedName>
    <definedName name="u" localSheetId="6">cs!$1:$1</definedName>
    <definedName name="u" localSheetId="4">ec!$1:$1</definedName>
    <definedName name="u" localSheetId="5">kc!$1:$1</definedName>
  </definedNames>
  <calcPr calcId="125725"/>
</workbook>
</file>

<file path=xl/calcChain.xml><?xml version="1.0" encoding="utf-8"?>
<calcChain xmlns="http://schemas.openxmlformats.org/spreadsheetml/2006/main">
  <c r="AC14" i="53"/>
  <c r="AB14"/>
  <c r="AD14" s="1"/>
  <c r="Q12" i="54"/>
  <c r="R12"/>
  <c r="R13"/>
  <c r="Q13"/>
  <c r="R21"/>
  <c r="R4"/>
  <c r="R5"/>
  <c r="R6"/>
  <c r="R7"/>
  <c r="R8"/>
  <c r="R9"/>
  <c r="R10"/>
  <c r="R11"/>
  <c r="R14"/>
  <c r="R15"/>
  <c r="R16"/>
  <c r="R17"/>
  <c r="R18"/>
  <c r="R3"/>
  <c r="Q4"/>
  <c r="Q5"/>
  <c r="Q6"/>
  <c r="Q7"/>
  <c r="Q8"/>
  <c r="Q9"/>
  <c r="Q10"/>
  <c r="Q11"/>
  <c r="Q14"/>
  <c r="Q15"/>
  <c r="Q16"/>
  <c r="Q17"/>
  <c r="Q18"/>
  <c r="Q3"/>
  <c r="S3" s="1"/>
  <c r="Q21"/>
  <c r="P6" i="55"/>
  <c r="R6" s="1"/>
  <c r="P5"/>
  <c r="R5" s="1"/>
  <c r="P4"/>
  <c r="P7"/>
  <c r="R7" s="1"/>
  <c r="P3"/>
  <c r="R3" s="1"/>
  <c r="R4"/>
  <c r="AC15" i="53"/>
  <c r="AB15"/>
  <c r="AC13"/>
  <c r="AB13"/>
  <c r="AD13" s="1"/>
  <c r="AC12"/>
  <c r="AB12"/>
  <c r="AC11"/>
  <c r="AB11"/>
  <c r="AC10"/>
  <c r="AB10"/>
  <c r="AC9"/>
  <c r="AB9"/>
  <c r="AD9" s="1"/>
  <c r="AC8"/>
  <c r="AB8"/>
  <c r="AD8" s="1"/>
  <c r="AC7"/>
  <c r="AB7"/>
  <c r="AC6"/>
  <c r="AB6"/>
  <c r="AC5"/>
  <c r="AB5"/>
  <c r="AC4"/>
  <c r="AB4"/>
  <c r="AD4" s="1"/>
  <c r="AC3"/>
  <c r="AB3"/>
  <c r="W30" i="51"/>
  <c r="X30"/>
  <c r="W31"/>
  <c r="X31"/>
  <c r="Y31"/>
  <c r="W29"/>
  <c r="X29"/>
  <c r="W17"/>
  <c r="X17"/>
  <c r="W18"/>
  <c r="X18"/>
  <c r="Y18"/>
  <c r="W19"/>
  <c r="X19"/>
  <c r="W20"/>
  <c r="Y20" s="1"/>
  <c r="X20"/>
  <c r="W21"/>
  <c r="X21"/>
  <c r="W22"/>
  <c r="X22"/>
  <c r="X15"/>
  <c r="W15"/>
  <c r="Y15" s="1"/>
  <c r="W6"/>
  <c r="X6"/>
  <c r="W7"/>
  <c r="X7"/>
  <c r="W8"/>
  <c r="X8"/>
  <c r="W9"/>
  <c r="X9"/>
  <c r="W10"/>
  <c r="X10"/>
  <c r="W11"/>
  <c r="X11"/>
  <c r="W12"/>
  <c r="X12"/>
  <c r="W13"/>
  <c r="X13"/>
  <c r="W14"/>
  <c r="X14"/>
  <c r="W16"/>
  <c r="X16"/>
  <c r="X28"/>
  <c r="W28"/>
  <c r="X27"/>
  <c r="W27"/>
  <c r="X26"/>
  <c r="W26"/>
  <c r="X25"/>
  <c r="W25"/>
  <c r="W4"/>
  <c r="Y4" s="1"/>
  <c r="X4"/>
  <c r="W5"/>
  <c r="X5"/>
  <c r="X3"/>
  <c r="W3"/>
  <c r="Z15" i="45"/>
  <c r="Z16"/>
  <c r="Z14"/>
  <c r="Z12"/>
  <c r="Z4"/>
  <c r="Z5"/>
  <c r="Z6"/>
  <c r="Z7"/>
  <c r="Z8"/>
  <c r="Z9"/>
  <c r="Z10"/>
  <c r="Z11"/>
  <c r="Z3"/>
  <c r="AA10"/>
  <c r="AA4"/>
  <c r="AA5"/>
  <c r="AA6"/>
  <c r="AA7"/>
  <c r="AA8"/>
  <c r="AA9"/>
  <c r="AA11"/>
  <c r="AA12"/>
  <c r="AA14"/>
  <c r="AA15"/>
  <c r="AA16"/>
  <c r="AA3"/>
  <c r="AG6" i="50"/>
  <c r="AH6"/>
  <c r="AI6" s="1"/>
  <c r="AG7"/>
  <c r="AH7"/>
  <c r="AG8"/>
  <c r="AH8"/>
  <c r="AG9"/>
  <c r="AH9"/>
  <c r="AH14"/>
  <c r="AG14"/>
  <c r="AH13"/>
  <c r="AG13"/>
  <c r="AH12"/>
  <c r="AG12"/>
  <c r="AH11"/>
  <c r="AG11"/>
  <c r="AH10"/>
  <c r="AG10"/>
  <c r="AH5"/>
  <c r="AG5"/>
  <c r="AH4"/>
  <c r="AG4"/>
  <c r="AI4" s="1"/>
  <c r="AH3"/>
  <c r="AG3"/>
  <c r="AH2"/>
  <c r="AG2"/>
  <c r="AH4" i="12"/>
  <c r="AH5"/>
  <c r="AH6"/>
  <c r="AH7"/>
  <c r="AI11"/>
  <c r="AI12"/>
  <c r="AI13"/>
  <c r="AI10"/>
  <c r="AH11"/>
  <c r="AH12"/>
  <c r="AH13"/>
  <c r="AH14"/>
  <c r="AH10"/>
  <c r="AH3"/>
  <c r="AI3"/>
  <c r="AI14"/>
  <c r="AI4"/>
  <c r="AI5"/>
  <c r="AI6"/>
  <c r="AI7"/>
  <c r="AD5" i="53" l="1"/>
  <c r="AD7"/>
  <c r="AD10"/>
  <c r="AD12"/>
  <c r="S12" i="54"/>
  <c r="S13"/>
  <c r="S11"/>
  <c r="S6"/>
  <c r="S17"/>
  <c r="S4"/>
  <c r="S5"/>
  <c r="S21"/>
  <c r="S8"/>
  <c r="S14"/>
  <c r="S16"/>
  <c r="S18"/>
  <c r="S7"/>
  <c r="S9"/>
  <c r="S15"/>
  <c r="S10"/>
  <c r="AD3" i="53"/>
  <c r="AD6"/>
  <c r="AD11"/>
  <c r="AD15"/>
  <c r="Y30" i="51"/>
  <c r="Y29"/>
  <c r="Y22"/>
  <c r="Y21"/>
  <c r="Y19"/>
  <c r="Y17"/>
  <c r="Y16"/>
  <c r="Y13"/>
  <c r="Y11"/>
  <c r="Y9"/>
  <c r="Y7"/>
  <c r="Y14"/>
  <c r="Y12"/>
  <c r="Y10"/>
  <c r="Y8"/>
  <c r="Y6"/>
  <c r="Y5"/>
  <c r="Y3"/>
  <c r="Y27"/>
  <c r="Y26"/>
  <c r="Y25"/>
  <c r="Y28"/>
  <c r="AB10" i="45"/>
  <c r="AI9" i="50"/>
  <c r="AI7"/>
  <c r="AI11"/>
  <c r="AI8"/>
  <c r="AI12"/>
  <c r="AI14"/>
  <c r="AI2"/>
  <c r="AI5"/>
  <c r="AI3"/>
  <c r="AI10"/>
  <c r="AI13"/>
  <c r="AJ6" i="12"/>
  <c r="AJ5"/>
  <c r="AJ4"/>
  <c r="AB16" i="45" l="1"/>
  <c r="AB6"/>
  <c r="AB14"/>
  <c r="AB7"/>
  <c r="AB8"/>
  <c r="AB3"/>
  <c r="AB15"/>
  <c r="AB4"/>
  <c r="AB9"/>
  <c r="AB12"/>
  <c r="AB5"/>
  <c r="AB11"/>
  <c r="AJ13" i="12"/>
  <c r="AJ10"/>
  <c r="AJ14"/>
  <c r="AJ7"/>
  <c r="AJ12"/>
  <c r="AJ3"/>
  <c r="AJ11"/>
</calcChain>
</file>

<file path=xl/sharedStrings.xml><?xml version="1.0" encoding="utf-8"?>
<sst xmlns="http://schemas.openxmlformats.org/spreadsheetml/2006/main" count="484" uniqueCount="384">
  <si>
    <t>A</t>
  </si>
  <si>
    <t>A36</t>
  </si>
  <si>
    <t>összesen</t>
  </si>
  <si>
    <t>késés / sietés</t>
  </si>
  <si>
    <t>cél késés/sietés</t>
  </si>
  <si>
    <t>bajnoki helyezés</t>
  </si>
  <si>
    <t>Feladat</t>
  </si>
  <si>
    <t>Idő</t>
  </si>
  <si>
    <t>A70</t>
  </si>
  <si>
    <t>Horváthka</t>
  </si>
  <si>
    <t>OTSE (MOL)</t>
  </si>
  <si>
    <t>Szőke Tisza</t>
  </si>
  <si>
    <t>Katica Tanya Zöldpont</t>
  </si>
  <si>
    <t>Tiszagyöngye</t>
  </si>
  <si>
    <t>A50</t>
  </si>
  <si>
    <t>A-A36</t>
  </si>
  <si>
    <t>Eltájolók</t>
  </si>
  <si>
    <t>Mórocz Imre
Volf István</t>
  </si>
  <si>
    <t>Valami Tisza</t>
  </si>
  <si>
    <t>Rezét III.</t>
  </si>
  <si>
    <t>Ezüsthárs</t>
  </si>
  <si>
    <t>Sajómenti Cunami</t>
  </si>
  <si>
    <t>Kárpátok Őre</t>
  </si>
  <si>
    <t>Dráva-Talpasok</t>
  </si>
  <si>
    <t>A60</t>
  </si>
  <si>
    <t>Mélységfésű</t>
  </si>
  <si>
    <t>-</t>
  </si>
  <si>
    <t>Itiner</t>
  </si>
  <si>
    <t>Mozgó bója</t>
  </si>
  <si>
    <t>Buja csapat</t>
  </si>
  <si>
    <t>Szentes 5.</t>
  </si>
  <si>
    <t>Badár László
Török József</t>
  </si>
  <si>
    <t>Mátrai gyertyánok</t>
  </si>
  <si>
    <t>1</t>
  </si>
  <si>
    <t>2</t>
  </si>
  <si>
    <t>3</t>
  </si>
  <si>
    <t>4</t>
  </si>
  <si>
    <t>5</t>
  </si>
  <si>
    <t>6</t>
  </si>
  <si>
    <t>7</t>
  </si>
  <si>
    <t>8</t>
  </si>
  <si>
    <t>9</t>
  </si>
  <si>
    <t>A60/A70</t>
  </si>
  <si>
    <t>csapat
(13)</t>
  </si>
  <si>
    <t>Menetidőszámítás</t>
  </si>
  <si>
    <t>1. ep. Kis domb</t>
  </si>
  <si>
    <t>2. ep. Jelleghatár vége</t>
  </si>
  <si>
    <t>3. ep. Kis tisztás széle</t>
  </si>
  <si>
    <t>4. ep. Szárazárok vége</t>
  </si>
  <si>
    <t>7. ep. Kis tisztás - időmérés</t>
  </si>
  <si>
    <t>21. ep. Kis tisztás - időmérés</t>
  </si>
  <si>
    <t>5. ep. Szárazárok</t>
  </si>
  <si>
    <t>6. ep. Szerkesztés</t>
  </si>
  <si>
    <t>8. ep. Gödör</t>
  </si>
  <si>
    <t>9. ep. Domborzat járás - kis mélyedés</t>
  </si>
  <si>
    <t>10. ep. Domborzat járás - kis mélyedés</t>
  </si>
  <si>
    <t>11. ep. Domborzat járás - kis mélyedés</t>
  </si>
  <si>
    <t>12. ep. Domborzat járás - kis mélyedés</t>
  </si>
  <si>
    <t>13. ep. Domborzat járás - kis mélyedés</t>
  </si>
  <si>
    <t>14. ep. Domborzat járás - kis mélyedés</t>
  </si>
  <si>
    <t>12. ep. Domborzat járás - gödör</t>
  </si>
  <si>
    <t>13. ep. Domborzat járás - árok</t>
  </si>
  <si>
    <t>15. ep. Rókavár</t>
  </si>
  <si>
    <t>16. ep. Kis mélyedés járás</t>
  </si>
  <si>
    <t>17. ep. Gödör</t>
  </si>
  <si>
    <t>18. ep. Kis mélyedés</t>
  </si>
  <si>
    <t>19. ep. Letörés széle</t>
  </si>
  <si>
    <t>20. ep. Távolság mérés (381 m)</t>
  </si>
  <si>
    <t>22. ep. Kis mélyedés</t>
  </si>
  <si>
    <t>23. ep. Tisztás</t>
  </si>
  <si>
    <t>24. ep. Jellegfa</t>
  </si>
  <si>
    <t>25. ep. Gödör</t>
  </si>
  <si>
    <t>26. ep. Iránymérés (171°)</t>
  </si>
  <si>
    <t>csapat
(11)</t>
  </si>
  <si>
    <t>Fodor Péter
Ozsváth Eszter
Tóth Blanka</t>
  </si>
  <si>
    <t>Kaszás Bíborka
Kun Zsuzsa
Bánrévi Tamás
Fehér János</t>
  </si>
  <si>
    <t>Bóta Attila
Bóta Zsombor</t>
  </si>
  <si>
    <t>BERT - Esély SE</t>
  </si>
  <si>
    <t>Beke Krisztina
Székely Ádám
Vastag Zsolt</t>
  </si>
  <si>
    <t>Tanulójárat</t>
  </si>
  <si>
    <t>Velcsov Zsuzsa
Jó Balázs
Willmann András</t>
  </si>
  <si>
    <t>Kaszás József
Balyi József</t>
  </si>
  <si>
    <t>Feladta</t>
  </si>
  <si>
    <t>Döme Géza
Kutak László
Bodó Zajzon</t>
  </si>
  <si>
    <t>Mátrai Farkasok</t>
  </si>
  <si>
    <t>Vályi Nagy Károly
Hársi István</t>
  </si>
  <si>
    <t>Tiszai Tekergők</t>
  </si>
  <si>
    <t>Bartók Adrienn
Dudás Gabriella
Venglovecz László
Pocsai Csaba</t>
  </si>
  <si>
    <t>Bor-Ászok</t>
  </si>
  <si>
    <t>Majkut Milán
Ignácz György
Kovács Edina</t>
  </si>
  <si>
    <t>Eltájolók 2.</t>
  </si>
  <si>
    <t>Sándofalvi János
Mayerhöffer Orsi</t>
  </si>
  <si>
    <t>csapat-tagok
(31 fő)</t>
  </si>
  <si>
    <t>3. ep. Jellegfa</t>
  </si>
  <si>
    <t>8. ep. Kis mélyedés</t>
  </si>
  <si>
    <t>9. ep. Domborzat járás - kis kúp</t>
  </si>
  <si>
    <t>10. ep. Domborzat járás - kis kúp</t>
  </si>
  <si>
    <t>14. ep. Töbör széle</t>
  </si>
  <si>
    <t>15. ep. Kis mélyedés járás</t>
  </si>
  <si>
    <t>16. ep. Gödör</t>
  </si>
  <si>
    <t>17. ep. Kis mélyedés</t>
  </si>
  <si>
    <t>18. ep. Letörés széle</t>
  </si>
  <si>
    <t>19. ep. Távolság mérés (381 m)</t>
  </si>
  <si>
    <t>20. ep. Kis tisztás - időmérés</t>
  </si>
  <si>
    <t>21. ep. Kis mélyedés</t>
  </si>
  <si>
    <t>11. ep. Domborzat járás - gödör</t>
  </si>
  <si>
    <t>22. ep. Tisztás</t>
  </si>
  <si>
    <t>24. ep. Árok</t>
  </si>
  <si>
    <t>Franczva László
Czikk József</t>
  </si>
  <si>
    <t>Németh Gábor
Németh Krisztina
Tóth Béla</t>
  </si>
  <si>
    <t>Farkas János
Drahos Mihály
Drahos Erzsébet
Nemes Éva</t>
  </si>
  <si>
    <t>Erőterv MVM 4</t>
  </si>
  <si>
    <t>HAMM!</t>
  </si>
  <si>
    <t>Kardos Gábor
Kardos Gáborné</t>
  </si>
  <si>
    <t>Mátrai Vadmacskák</t>
  </si>
  <si>
    <t>Bodor Ilona
Paulenka Szilvia</t>
  </si>
  <si>
    <t>elSantak</t>
  </si>
  <si>
    <t>Benczes Gábor
Mazács Ádám</t>
  </si>
  <si>
    <t>Baráth László
Surányi Tibor</t>
  </si>
  <si>
    <t>Makai Zoltán
Kutrovácz Sándor</t>
  </si>
  <si>
    <t>Jancsi Attila
Romvári Tibor
Balog Árpád</t>
  </si>
  <si>
    <t>Tanarak</t>
  </si>
  <si>
    <t>Hercz Szilvia
Czibulya Edina
Sznoboda Gergely</t>
  </si>
  <si>
    <t>Csodabogyó</t>
  </si>
  <si>
    <t>Andrasek Csaba
Ujságh Zsolt</t>
  </si>
  <si>
    <t>Buják János
Oláh Beáta
Buchamer Edit
Schubert Ferenc</t>
  </si>
  <si>
    <t>csapat-tagok
(33 fő)</t>
  </si>
  <si>
    <t>Őszapó</t>
  </si>
  <si>
    <t>Horváth T. Csaba
Hadnagy Árpád</t>
  </si>
  <si>
    <t>1. ep. Gödör</t>
  </si>
  <si>
    <t>2. ep. Útkereszteződés - időmérés</t>
  </si>
  <si>
    <t>3. ep. Árok</t>
  </si>
  <si>
    <t>4. ep. Tisztás</t>
  </si>
  <si>
    <t>5. ep. Kis mélyedés</t>
  </si>
  <si>
    <t>6. ep. Kis tisztás - időmérés</t>
  </si>
  <si>
    <t>7. ep. Távolságmérés (381 m)</t>
  </si>
  <si>
    <t>8. ep. Letörés széle</t>
  </si>
  <si>
    <t>9. ep. Irányfésű</t>
  </si>
  <si>
    <t>11. ep. Szerkesztés</t>
  </si>
  <si>
    <t>12. ep. Kis tisztás - időmérés</t>
  </si>
  <si>
    <t>13. ep. Szárazárok</t>
  </si>
  <si>
    <t>14. ep. Szárazárok vége</t>
  </si>
  <si>
    <t>15. ep. Kis tisztás széle</t>
  </si>
  <si>
    <t>16. ep. Jelleghatár vége</t>
  </si>
  <si>
    <t>17. ep. Kis domb</t>
  </si>
  <si>
    <t>10. ep. Kis mélyedés járás</t>
  </si>
  <si>
    <t>MVM 3</t>
  </si>
  <si>
    <t>Járai Béla
Kozma Imre</t>
  </si>
  <si>
    <t>Kőbányai Barangolók</t>
  </si>
  <si>
    <t>Komoróczki András
Marx István</t>
  </si>
  <si>
    <t>Horváth András
Dalos Mihály
Paulik Orsolya
Paulik Tamás</t>
  </si>
  <si>
    <t>Vincze István
Verdó István
Tóth Éva
Bánrévi Viktória</t>
  </si>
  <si>
    <t>Dr. Pavlovics György
Merekva erika
Tóth Iván</t>
  </si>
  <si>
    <t>Zavaros Tisza</t>
  </si>
  <si>
    <t>Pásztor Ágnes
Kemény Mihály
Borbély József</t>
  </si>
  <si>
    <t>Mákos Duó</t>
  </si>
  <si>
    <t>Mészáros József
Révi Lászlóné
Hajóssy Tibor</t>
  </si>
  <si>
    <t>Nagy Mihály
Kanfi H. Imréné
Bikádi Sándorné</t>
  </si>
  <si>
    <t>Lelkes Péter
Horváth László
Kovalik András
Lelkes Péterné</t>
  </si>
  <si>
    <t>MVM 2.</t>
  </si>
  <si>
    <t>Bacsó Nándor
Fornai Péter
Korodi Mihály</t>
  </si>
  <si>
    <t>Vörös Tamás
Kis István</t>
  </si>
  <si>
    <t>?</t>
  </si>
  <si>
    <t>csapat-tagok
(37 fő)</t>
  </si>
  <si>
    <t>EC</t>
  </si>
  <si>
    <t>1. ep. Sziklafal</t>
  </si>
  <si>
    <t>2. ep. Jellegfa</t>
  </si>
  <si>
    <t>3. ep. Határkő</t>
  </si>
  <si>
    <t>4. ep. Útelágazás</t>
  </si>
  <si>
    <t>5. ep. Tábla útelágazásban</t>
  </si>
  <si>
    <t>6. ep. Út vége</t>
  </si>
  <si>
    <t>7. ep. Jellegfa</t>
  </si>
  <si>
    <t>8. ep. Kis tisztás (zongora alakú) -időmérés</t>
  </si>
  <si>
    <t>9. ep. Gödör</t>
  </si>
  <si>
    <t>10. feladat: Távolságmérés</t>
  </si>
  <si>
    <t>11. ep. Mesterséges tereptárgy</t>
  </si>
  <si>
    <t>12. feladat: Növényfelismerés</t>
  </si>
  <si>
    <t>13. ep. Töbör</t>
  </si>
  <si>
    <t xml:space="preserve">EC </t>
  </si>
  <si>
    <t>EC ifi</t>
  </si>
  <si>
    <t>14. ep. Útelágazás - időmérés</t>
  </si>
  <si>
    <t>15. ep. Szárazárok</t>
  </si>
  <si>
    <t xml:space="preserve">Kőbányai Barangolók - 2 </t>
  </si>
  <si>
    <t>Marx Anna
Komoróczki Andrásné</t>
  </si>
  <si>
    <t>Vészbejárat</t>
  </si>
  <si>
    <t>Szabó Zsanett
Horváth Dániel
Gulyás Csaba
Zsiga Barnabás</t>
  </si>
  <si>
    <t xml:space="preserve">Kolombusz </t>
  </si>
  <si>
    <t>Mayer János
Lékay Zsuzsanna</t>
  </si>
  <si>
    <t>Kommandó</t>
  </si>
  <si>
    <t>Solti Kálmán
Lupták György
Pénzes Boróka</t>
  </si>
  <si>
    <t>Mókus Csapat</t>
  </si>
  <si>
    <t>Stangliczky Milán
Stangliczky Ádám
Szőcs Alexandra</t>
  </si>
  <si>
    <t>KTTE</t>
  </si>
  <si>
    <t>VTE</t>
  </si>
  <si>
    <t>Dobogó</t>
  </si>
  <si>
    <t>Szentes 9</t>
  </si>
  <si>
    <t>Szabó Attila
dr. Vida Bernadett</t>
  </si>
  <si>
    <t>Szentes</t>
  </si>
  <si>
    <t>Kőbányai</t>
  </si>
  <si>
    <t>Mongúzok</t>
  </si>
  <si>
    <t>Wozdeczky Alexandra
Pintér Péter</t>
  </si>
  <si>
    <t>Útelágazódás</t>
  </si>
  <si>
    <t>Csiszer Bence
Brückner Zoltán
Brückner Ármin</t>
  </si>
  <si>
    <t>Kevi Kiskőrös</t>
  </si>
  <si>
    <t>Bonyhádi Keri</t>
  </si>
  <si>
    <t>Szentes 7</t>
  </si>
  <si>
    <t>Farkas Ilona
Farkas Lajos
Faragó János
Badár Sándor</t>
  </si>
  <si>
    <t>Cinegék</t>
  </si>
  <si>
    <t>Szőts Lóránt
Szőtsné H. Ágnes</t>
  </si>
  <si>
    <t>Dobodó</t>
  </si>
  <si>
    <t>Kóborlók</t>
  </si>
  <si>
    <t>Jeszenszki Anikó
Darabosné Lakatos Andrea</t>
  </si>
  <si>
    <t>Bocik</t>
  </si>
  <si>
    <t>Illés Debóra
Müller Márk</t>
  </si>
  <si>
    <t>Zöld légy!!!</t>
  </si>
  <si>
    <t>Ficsur Barna
Dani Enikő
Szőcs Nikolett
Deli Maja</t>
  </si>
  <si>
    <t>Győztesek</t>
  </si>
  <si>
    <t>Baráth Andrásné
Mórocza Ágnes</t>
  </si>
  <si>
    <t>Bajai Tj</t>
  </si>
  <si>
    <t>ViviBerni</t>
  </si>
  <si>
    <t>Benkő Bernadett
Kolozsvári Vivien</t>
  </si>
  <si>
    <t xml:space="preserve">Szentes IV. </t>
  </si>
  <si>
    <t>Molnár Imre
Molnár Ilona Eszter</t>
  </si>
  <si>
    <t>Allium Ursinum</t>
  </si>
  <si>
    <t>Kiss Huba
Krájer Ádám
Illés Patrícia
Asztalos Vivien</t>
  </si>
  <si>
    <t>Kata és a mókusok</t>
  </si>
  <si>
    <t>Molnár Kata
Palkó Noémi
Fenyvesi Csaba</t>
  </si>
  <si>
    <t>Gabi tanárnő pulái</t>
  </si>
  <si>
    <t>Erős Balázs
Jókai Rafael
Guzorán Péter
Patócs Csaba</t>
  </si>
  <si>
    <t>Gráciák</t>
  </si>
  <si>
    <t>Illés Zsófia
Trucza Nóra
Paksi Adél
Laufer Bianka</t>
  </si>
  <si>
    <t>csapattagok
(56+22 fő)</t>
  </si>
  <si>
    <t>Greg</t>
  </si>
  <si>
    <t>Takács Daniella
Lőrincz Laura
Lőrincz Rebeka</t>
  </si>
  <si>
    <t>Ásványvíz mentes buborékok</t>
  </si>
  <si>
    <t>Kudron Máté
Judák Attila
Judák Gergő</t>
  </si>
  <si>
    <t>Bakk-fitty</t>
  </si>
  <si>
    <t>Mádai Marcell
Ritter Roland
Batha Bendegúz
Hajós Bálint
Aszódi Dániel</t>
  </si>
  <si>
    <t>Utolsók</t>
  </si>
  <si>
    <t>Havasi Márk
Anka Adrián
Engi Krisztián
Disztl Dominik</t>
  </si>
  <si>
    <t>Andrédaki</t>
  </si>
  <si>
    <t>Bárány Dániel
Aszódi Anett
Pap Kinga
Rohoska Réka</t>
  </si>
  <si>
    <t>Gyémánt</t>
  </si>
  <si>
    <t>Nagy Nóra
Szabó Loretta
Szentgyörgyi Ábel</t>
  </si>
  <si>
    <t>csapat
(20+7)</t>
  </si>
  <si>
    <t>Nekünk 8</t>
  </si>
  <si>
    <t>Jandzsó János Bálint
Gál Balázs
Lőrincz Mátyás</t>
  </si>
  <si>
    <t>Morovik Pálma
Morovik Kitti
Morovikné Szőts Lilla
Morovik Attila</t>
  </si>
  <si>
    <t>Mormogiék</t>
  </si>
  <si>
    <t>13.</t>
  </si>
  <si>
    <t>Horváth Csaba
Kiss Blanka
Deákfalvi Zsuzsa
Szalai Kinga</t>
  </si>
  <si>
    <t>Kószálók</t>
  </si>
  <si>
    <t>12.</t>
  </si>
  <si>
    <t>Nagy Norber
Nagy Sólyom</t>
  </si>
  <si>
    <t>Erdei Rakéták</t>
  </si>
  <si>
    <t>Bella Gábor</t>
  </si>
  <si>
    <t>Szőcs Soma
Molnár Magdolna</t>
  </si>
  <si>
    <t>So-Ma</t>
  </si>
  <si>
    <t>9.</t>
  </si>
  <si>
    <t>Fehérvári Máté
Mészáros Gabriella</t>
  </si>
  <si>
    <t>Cuha</t>
  </si>
  <si>
    <t>8.</t>
  </si>
  <si>
    <t>Fritz Eszter
Fritz Péter
Bartha János</t>
  </si>
  <si>
    <t>Kiterjesztett Ólomcsibészek v4.2</t>
  </si>
  <si>
    <t>7.</t>
  </si>
  <si>
    <t>Kardos Dorottya Virág
Papp Gábor</t>
  </si>
  <si>
    <t>Minimum 50</t>
  </si>
  <si>
    <t>6.</t>
  </si>
  <si>
    <t>Hábel László
Tillai Tamás
Tillai Máté</t>
  </si>
  <si>
    <t>Power</t>
  </si>
  <si>
    <t>5.</t>
  </si>
  <si>
    <t xml:space="preserve">Varga F. Zoltán
Simon Ádám
</t>
  </si>
  <si>
    <t>Maci</t>
  </si>
  <si>
    <t xml:space="preserve">4. </t>
  </si>
  <si>
    <t>Czigány Gábor
Czigány Ágnes</t>
  </si>
  <si>
    <t>Tavaszvárók</t>
  </si>
  <si>
    <t>3.</t>
  </si>
  <si>
    <t>Magyar Lajos
Magyar Emőke</t>
  </si>
  <si>
    <t>VVV Turbócsigák</t>
  </si>
  <si>
    <t>2.</t>
  </si>
  <si>
    <t>Szentes Olivér
Butschli Péter</t>
  </si>
  <si>
    <t>Zamatos Tur(a)boja</t>
  </si>
  <si>
    <t>1.</t>
  </si>
  <si>
    <t>idő</t>
  </si>
  <si>
    <t>feladat</t>
  </si>
  <si>
    <t>cél - késés / sietés</t>
  </si>
  <si>
    <t xml:space="preserve">20. ep. Száraz árok </t>
  </si>
  <si>
    <t>19. ep. Kis mélyedés</t>
  </si>
  <si>
    <t>18. ep. Bozótos széle</t>
  </si>
  <si>
    <t>17. ep. Szintvonal</t>
  </si>
  <si>
    <t>15. ep. Gödör</t>
  </si>
  <si>
    <t>14. ep. Fatuskó</t>
  </si>
  <si>
    <t>13. ep. Száraz árok</t>
  </si>
  <si>
    <t>késés/sietés</t>
  </si>
  <si>
    <t>12. ep. Időmérő</t>
  </si>
  <si>
    <t>11. ep. Gödör</t>
  </si>
  <si>
    <t>10. ep. Töbör</t>
  </si>
  <si>
    <t>9. ep. Letörés</t>
  </si>
  <si>
    <t>8. ep. Távolságmérés 381 m</t>
  </si>
  <si>
    <t>7. ep. Időmérő</t>
  </si>
  <si>
    <t>6. ep. Szerkesztett pont</t>
  </si>
  <si>
    <t>4. ep. Jellegfa</t>
  </si>
  <si>
    <t>3. ep. Időmérő</t>
  </si>
  <si>
    <t>2. ep. Kúp</t>
  </si>
  <si>
    <t>1. ep. Irányszög mérés 351°</t>
  </si>
  <si>
    <t>csapattagok
(31 fő)</t>
  </si>
  <si>
    <t>B</t>
  </si>
  <si>
    <t>Családi</t>
  </si>
  <si>
    <t>csapat
(5)</t>
  </si>
  <si>
    <t>csapattagok
(17 fő)</t>
  </si>
  <si>
    <t>5. ep. Tisztás (vaddisznós)</t>
  </si>
  <si>
    <t>1. ep. Töbör széle (boldog turistás)</t>
  </si>
  <si>
    <t>2. ep. Jellegfa (tévesztős)</t>
  </si>
  <si>
    <t>6. ep.jellegfa (nyírfa)</t>
  </si>
  <si>
    <t>4. ep: távolságmérés</t>
  </si>
  <si>
    <t>8. ep. Útelágazás 
(pihenős, denevéres)</t>
  </si>
  <si>
    <t>9. ep. Szárazárok</t>
  </si>
  <si>
    <t>10. feladat: Iránymérés</t>
  </si>
  <si>
    <t>Szakkifejezés</t>
  </si>
  <si>
    <t>Kőbányai barangolók 4</t>
  </si>
  <si>
    <t>Szabó Tamás
Komoróczki Dóra
Szabó-Komoróczki Csenge
Szabó-Komoróczki Hanna</t>
  </si>
  <si>
    <t>Viki és a Bischof fiúk</t>
  </si>
  <si>
    <t>Bischofné Komlósi Viktória
Bischof Tamás
Bischof Márton
Bischof Mátyás</t>
  </si>
  <si>
    <t>Kismotor</t>
  </si>
  <si>
    <t>Tumbász Ákos
Tumbász Adél
Tumbász Péter
Berlinger Anita</t>
  </si>
  <si>
    <t>7. ep. Mesterséges tereptárgy (ötpettyes katicabogaras)</t>
  </si>
  <si>
    <t>Szentes 8</t>
  </si>
  <si>
    <t>Sebők Mária
Malucchi Patrik</t>
  </si>
  <si>
    <t>Mikiegér-Jégvarázs</t>
  </si>
  <si>
    <t>Müller Norbert
Müller Bianka
Müller Gréta</t>
  </si>
  <si>
    <t>KC</t>
  </si>
  <si>
    <t>KC ifi</t>
  </si>
  <si>
    <t>1. ep. Kőkereszt</t>
  </si>
  <si>
    <t>2. feladat: iránymérés</t>
  </si>
  <si>
    <t>3. ep. Útelágazás - időmérés</t>
  </si>
  <si>
    <t>4. feladat: növényfelismerés</t>
  </si>
  <si>
    <t>5. ep. Csepegő-forrás - időmérés</t>
  </si>
  <si>
    <t>6. ep. Tisztás a csúcson</t>
  </si>
  <si>
    <t>7. feladat: távoslágmérés</t>
  </si>
  <si>
    <t>8. ep. Útelágazás</t>
  </si>
  <si>
    <t>Somogyi Szekercések</t>
  </si>
  <si>
    <t>Jandzsó Balázs Csongor
Becsli Noel
Szőcs Zsombor
Kustos Levente</t>
  </si>
  <si>
    <t>Junior Túracicák</t>
  </si>
  <si>
    <t>Kemény Anita
Antal Emília
Márkus laura
Ferencz Petra
György Dóra</t>
  </si>
  <si>
    <t>Csak csajok + 1 pasi</t>
  </si>
  <si>
    <t>Veisz Zsuzsanna
Poór Nárcisz
Decsi Eszter Anna
Decsi Lídia Zsuzsi
Decsi István</t>
  </si>
  <si>
    <t>Fürge Csigák</t>
  </si>
  <si>
    <t>Kövesdi Mária
Szvarri Imréné
Szigeti Julianna
Élesné Vági Márta</t>
  </si>
  <si>
    <t>Medvehagyma</t>
  </si>
  <si>
    <t>Micsku Mihály
Micsku Boglárka Klára
Micsku Mihály Ferenc</t>
  </si>
  <si>
    <t>Demeter</t>
  </si>
  <si>
    <t>Kórház SE</t>
  </si>
  <si>
    <t>Bayer Trans</t>
  </si>
  <si>
    <t>Bayer Szilárd
Bayer János</t>
  </si>
  <si>
    <t>Fürge Pelle</t>
  </si>
  <si>
    <t>Bottyán János
Izsák Éva
Renkecz Kornélia
Schmauzer Zsuzsanna</t>
  </si>
  <si>
    <t>Csokis Kex</t>
  </si>
  <si>
    <t>Ezer Balázs
Ferenc Veronika
Ezer Adri…
Bay …</t>
  </si>
  <si>
    <t>Paksi Túrázók</t>
  </si>
  <si>
    <t>14 fő</t>
  </si>
  <si>
    <t>Gyöngy baglyok</t>
  </si>
  <si>
    <t>Bayer János
Kardos Bianka
Kardos Eszter
Régely Mónika</t>
  </si>
  <si>
    <t>Csiga-Bigák</t>
  </si>
  <si>
    <t>Kiss Erzsébet</t>
  </si>
  <si>
    <t>Birodalmi Lépegetők</t>
  </si>
  <si>
    <t>Soós Alexandra
Horváth Anna
Bóka Stefánia
Manga István</t>
  </si>
  <si>
    <t>Zengők</t>
  </si>
  <si>
    <t>Illés Margit
Illés Gábor
Pajor Zsolt
Pajorné H. Henrietta
Pajor Máté</t>
  </si>
  <si>
    <t>Unicum</t>
  </si>
  <si>
    <t>Lőrincz Antal
Lőrincz Tímea
Kászpari János
Kaszpari Melinda
Illés Gabriella
Illés Márton</t>
  </si>
  <si>
    <t>Hol a WC?</t>
  </si>
  <si>
    <t>Torma Olívia
Tóth Tanara
Miklós Alexandra
Galambos Adrienn
Fáskerti Dia
Farkas Ramóna</t>
  </si>
  <si>
    <t>Nem tévedünk el</t>
  </si>
  <si>
    <t>BMTSZ</t>
  </si>
  <si>
    <t>Tóth Klára
Arató Tünde
Balogh Enikő
Beke Gyöngyi</t>
  </si>
  <si>
    <t>Papírsárkány</t>
  </si>
  <si>
    <r>
      <t xml:space="preserve">Sárkány Lívia
Kutori Ildikó
Keinráth Józsefné
Keinráth Henrietta
</t>
    </r>
    <r>
      <rPr>
        <strike/>
        <sz val="6"/>
        <rFont val="Times New Roman"/>
        <family val="1"/>
        <charset val="238"/>
      </rPr>
      <t>Zsebi kutya</t>
    </r>
  </si>
  <si>
    <t>csapat
(15+1)</t>
  </si>
  <si>
    <t>csapattagok
(75+4 fő)</t>
  </si>
  <si>
    <t>11.</t>
  </si>
  <si>
    <t>10.</t>
  </si>
  <si>
    <t>Országos Középfokú 
Tájékozódási Túrabajnokság
 A csoport</t>
  </si>
  <si>
    <t>Országos Középfokú 
Tájékozódási Túrabajnokság
B csoport</t>
  </si>
  <si>
    <t>Országos Középfokú 
Tájékozódási Túrabajnokság
családi kategória</t>
  </si>
</sst>
</file>

<file path=xl/styles.xml><?xml version="1.0" encoding="utf-8"?>
<styleSheet xmlns="http://schemas.openxmlformats.org/spreadsheetml/2006/main">
  <fonts count="17">
    <font>
      <sz val="10"/>
      <name val="MS Sans Serif"/>
      <charset val="238"/>
    </font>
    <font>
      <sz val="7"/>
      <name val="Comic Sans MS"/>
      <family val="4"/>
    </font>
    <font>
      <sz val="9"/>
      <name val="Comic Sans MS"/>
      <family val="4"/>
    </font>
    <font>
      <sz val="8.5"/>
      <name val="Comic Sans MS"/>
      <family val="4"/>
    </font>
    <font>
      <b/>
      <sz val="9"/>
      <name val="Times New Roman"/>
      <family val="1"/>
      <charset val="238"/>
    </font>
    <font>
      <sz val="8.5"/>
      <name val="Times New Roman"/>
      <family val="1"/>
      <charset val="238"/>
    </font>
    <font>
      <b/>
      <sz val="8.5"/>
      <name val="Times New Roman"/>
      <family val="1"/>
      <charset val="238"/>
    </font>
    <font>
      <sz val="9"/>
      <name val="Times New Roman"/>
      <family val="1"/>
      <charset val="238"/>
    </font>
    <font>
      <sz val="6"/>
      <name val="Times New Roman"/>
      <family val="1"/>
      <charset val="238"/>
    </font>
    <font>
      <b/>
      <i/>
      <sz val="8.5"/>
      <name val="Times New Roman"/>
      <family val="1"/>
      <charset val="238"/>
    </font>
    <font>
      <b/>
      <i/>
      <sz val="9"/>
      <name val="Times New Roman"/>
      <family val="1"/>
      <charset val="238"/>
    </font>
    <font>
      <sz val="10"/>
      <name val="Arial CE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sz val="8"/>
      <name val="Times New Roman"/>
      <family val="1"/>
      <charset val="238"/>
    </font>
    <font>
      <strike/>
      <sz val="6"/>
      <name val="Times New Roman"/>
      <family val="1"/>
      <charset val="238"/>
    </font>
    <font>
      <sz val="10"/>
      <name val="MS Sans Serif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-0.2499465926084170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CCFFCC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11" fillId="0" borderId="0"/>
  </cellStyleXfs>
  <cellXfs count="19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 vertical="center" textRotation="90" wrapText="1"/>
    </xf>
    <xf numFmtId="0" fontId="7" fillId="0" borderId="0" xfId="0" applyFont="1" applyAlignment="1">
      <alignment horizontal="center"/>
    </xf>
    <xf numFmtId="0" fontId="7" fillId="0" borderId="0" xfId="0" applyFont="1" applyAlignment="1">
      <alignment wrapText="1"/>
    </xf>
    <xf numFmtId="0" fontId="8" fillId="0" borderId="0" xfId="0" applyFont="1" applyAlignment="1">
      <alignment wrapText="1"/>
    </xf>
    <xf numFmtId="0" fontId="7" fillId="0" borderId="0" xfId="0" applyFont="1"/>
    <xf numFmtId="0" fontId="4" fillId="0" borderId="0" xfId="0" applyFont="1"/>
    <xf numFmtId="0" fontId="7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textRotation="90" wrapText="1"/>
    </xf>
    <xf numFmtId="0" fontId="6" fillId="0" borderId="2" xfId="0" applyFont="1" applyBorder="1" applyAlignment="1">
      <alignment horizontal="center" vertical="center" textRotation="90" wrapText="1"/>
    </xf>
    <xf numFmtId="1" fontId="7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0" fontId="10" fillId="0" borderId="0" xfId="0" applyFont="1"/>
    <xf numFmtId="0" fontId="7" fillId="0" borderId="1" xfId="0" applyFont="1" applyFill="1" applyBorder="1" applyAlignment="1">
      <alignment horizontal="center" vertical="center"/>
    </xf>
    <xf numFmtId="0" fontId="7" fillId="0" borderId="0" xfId="0" applyFont="1" applyFill="1"/>
    <xf numFmtId="0" fontId="5" fillId="2" borderId="2" xfId="0" applyFont="1" applyFill="1" applyBorder="1" applyAlignment="1">
      <alignment horizontal="center" vertical="center" textRotation="90" wrapText="1"/>
    </xf>
    <xf numFmtId="0" fontId="7" fillId="2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7" fillId="0" borderId="4" xfId="0" applyFont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/>
    </xf>
    <xf numFmtId="0" fontId="5" fillId="0" borderId="7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textRotation="90" wrapText="1"/>
    </xf>
    <xf numFmtId="0" fontId="5" fillId="2" borderId="7" xfId="0" applyFont="1" applyFill="1" applyBorder="1" applyAlignment="1">
      <alignment horizontal="center" textRotation="90" wrapText="1"/>
    </xf>
    <xf numFmtId="0" fontId="5" fillId="0" borderId="7" xfId="0" applyFont="1" applyBorder="1" applyAlignment="1">
      <alignment horizontal="center" vertical="center" textRotation="90" wrapText="1"/>
    </xf>
    <xf numFmtId="0" fontId="6" fillId="0" borderId="7" xfId="0" applyFont="1" applyBorder="1" applyAlignment="1">
      <alignment horizontal="center" vertical="center" textRotation="90" wrapText="1"/>
    </xf>
    <xf numFmtId="0" fontId="4" fillId="0" borderId="3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1" fontId="9" fillId="0" borderId="8" xfId="0" applyNumberFormat="1" applyFont="1" applyBorder="1" applyAlignment="1">
      <alignment horizontal="center" vertical="center" textRotation="90" wrapText="1"/>
    </xf>
    <xf numFmtId="1" fontId="9" fillId="0" borderId="5" xfId="0" applyNumberFormat="1" applyFont="1" applyBorder="1" applyAlignment="1">
      <alignment horizontal="center" vertical="center" textRotation="90" wrapText="1"/>
    </xf>
    <xf numFmtId="0" fontId="7" fillId="0" borderId="11" xfId="0" applyFont="1" applyBorder="1" applyAlignment="1">
      <alignment horizontal="center" vertical="center"/>
    </xf>
    <xf numFmtId="1" fontId="7" fillId="0" borderId="4" xfId="0" applyNumberFormat="1" applyFont="1" applyBorder="1" applyAlignment="1">
      <alignment horizontal="center" vertical="center"/>
    </xf>
    <xf numFmtId="1" fontId="4" fillId="0" borderId="4" xfId="0" applyNumberFormat="1" applyFont="1" applyBorder="1" applyAlignment="1">
      <alignment horizontal="center"/>
    </xf>
    <xf numFmtId="0" fontId="7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49" fontId="10" fillId="0" borderId="10" xfId="0" applyNumberFormat="1" applyFont="1" applyBorder="1" applyAlignment="1">
      <alignment horizontal="center" vertical="center"/>
    </xf>
    <xf numFmtId="49" fontId="10" fillId="0" borderId="12" xfId="0" applyNumberFormat="1" applyFont="1" applyBorder="1" applyAlignment="1">
      <alignment horizontal="center" vertical="center"/>
    </xf>
    <xf numFmtId="1" fontId="10" fillId="0" borderId="10" xfId="0" applyNumberFormat="1" applyFont="1" applyBorder="1" applyAlignment="1">
      <alignment horizontal="center" vertical="center"/>
    </xf>
    <xf numFmtId="1" fontId="10" fillId="0" borderId="10" xfId="0" quotePrefix="1" applyNumberFormat="1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 textRotation="90" wrapText="1"/>
    </xf>
    <xf numFmtId="0" fontId="5" fillId="0" borderId="14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textRotation="90" wrapText="1"/>
    </xf>
    <xf numFmtId="0" fontId="5" fillId="2" borderId="14" xfId="0" applyFont="1" applyFill="1" applyBorder="1" applyAlignment="1">
      <alignment horizontal="center" textRotation="90" wrapText="1"/>
    </xf>
    <xf numFmtId="0" fontId="5" fillId="0" borderId="14" xfId="0" applyFont="1" applyBorder="1" applyAlignment="1">
      <alignment horizontal="center" vertical="center" textRotation="90" wrapText="1"/>
    </xf>
    <xf numFmtId="0" fontId="6" fillId="0" borderId="14" xfId="0" applyFont="1" applyBorder="1" applyAlignment="1">
      <alignment horizontal="center" vertical="center" textRotation="90" wrapText="1"/>
    </xf>
    <xf numFmtId="0" fontId="9" fillId="0" borderId="15" xfId="0" applyFont="1" applyBorder="1" applyAlignment="1">
      <alignment horizontal="center" vertical="center" textRotation="90" wrapText="1"/>
    </xf>
    <xf numFmtId="0" fontId="8" fillId="0" borderId="4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1" fontId="10" fillId="0" borderId="12" xfId="0" quotePrefix="1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1" fontId="7" fillId="0" borderId="2" xfId="0" applyNumberFormat="1" applyFont="1" applyBorder="1" applyAlignment="1">
      <alignment horizontal="center" vertical="center"/>
    </xf>
    <xf numFmtId="1" fontId="4" fillId="0" borderId="2" xfId="0" applyNumberFormat="1" applyFont="1" applyBorder="1" applyAlignment="1">
      <alignment horizontal="center"/>
    </xf>
    <xf numFmtId="1" fontId="10" fillId="0" borderId="5" xfId="0" quotePrefix="1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textRotation="90" wrapText="1"/>
    </xf>
    <xf numFmtId="0" fontId="5" fillId="2" borderId="2" xfId="0" applyFont="1" applyFill="1" applyBorder="1" applyAlignment="1">
      <alignment horizontal="center" textRotation="90" wrapText="1"/>
    </xf>
    <xf numFmtId="0" fontId="9" fillId="0" borderId="5" xfId="0" applyFont="1" applyBorder="1" applyAlignment="1">
      <alignment horizontal="center" vertical="center" textRotation="90" wrapText="1"/>
    </xf>
    <xf numFmtId="0" fontId="4" fillId="0" borderId="3" xfId="0" applyFont="1" applyBorder="1" applyAlignment="1">
      <alignment horizontal="center" vertical="center"/>
    </xf>
    <xf numFmtId="0" fontId="7" fillId="3" borderId="2" xfId="0" applyFont="1" applyFill="1" applyBorder="1" applyAlignment="1">
      <alignment vertical="center" wrapText="1"/>
    </xf>
    <xf numFmtId="0" fontId="8" fillId="3" borderId="2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horizontal="center" vertical="center"/>
    </xf>
    <xf numFmtId="1" fontId="7" fillId="3" borderId="2" xfId="0" applyNumberFormat="1" applyFont="1" applyFill="1" applyBorder="1" applyAlignment="1">
      <alignment horizontal="center" vertical="center"/>
    </xf>
    <xf numFmtId="1" fontId="4" fillId="3" borderId="2" xfId="0" applyNumberFormat="1" applyFont="1" applyFill="1" applyBorder="1" applyAlignment="1">
      <alignment horizontal="center"/>
    </xf>
    <xf numFmtId="49" fontId="10" fillId="3" borderId="5" xfId="0" applyNumberFormat="1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49" fontId="10" fillId="0" borderId="10" xfId="0" quotePrefix="1" applyNumberFormat="1" applyFont="1" applyBorder="1" applyAlignment="1">
      <alignment horizontal="center" vertical="center"/>
    </xf>
    <xf numFmtId="49" fontId="10" fillId="0" borderId="12" xfId="0" quotePrefix="1" applyNumberFormat="1" applyFont="1" applyBorder="1" applyAlignment="1">
      <alignment horizontal="center" vertical="center"/>
    </xf>
    <xf numFmtId="0" fontId="7" fillId="0" borderId="6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8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1" fontId="7" fillId="0" borderId="1" xfId="0" applyNumberFormat="1" applyFont="1" applyBorder="1" applyAlignment="1">
      <alignment horizontal="center"/>
    </xf>
    <xf numFmtId="0" fontId="1" fillId="0" borderId="0" xfId="0" applyFont="1" applyAlignment="1"/>
    <xf numFmtId="0" fontId="4" fillId="0" borderId="3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6" fillId="0" borderId="2" xfId="0" applyFont="1" applyBorder="1" applyAlignment="1">
      <alignment horizontal="center" textRotation="90" wrapText="1"/>
    </xf>
    <xf numFmtId="0" fontId="2" fillId="0" borderId="0" xfId="0" applyFont="1" applyAlignment="1"/>
    <xf numFmtId="0" fontId="7" fillId="0" borderId="4" xfId="0" applyFont="1" applyBorder="1" applyAlignment="1">
      <alignment wrapText="1"/>
    </xf>
    <xf numFmtId="0" fontId="8" fillId="0" borderId="4" xfId="0" applyFont="1" applyBorder="1" applyAlignment="1">
      <alignment wrapText="1"/>
    </xf>
    <xf numFmtId="0" fontId="7" fillId="0" borderId="4" xfId="0" applyFont="1" applyBorder="1" applyAlignment="1">
      <alignment horizontal="center"/>
    </xf>
    <xf numFmtId="0" fontId="7" fillId="0" borderId="4" xfId="0" applyFont="1" applyFill="1" applyBorder="1" applyAlignment="1">
      <alignment horizontal="center"/>
    </xf>
    <xf numFmtId="0" fontId="7" fillId="0" borderId="16" xfId="0" applyFont="1" applyBorder="1" applyAlignment="1">
      <alignment wrapText="1"/>
    </xf>
    <xf numFmtId="0" fontId="8" fillId="0" borderId="16" xfId="0" applyFont="1" applyBorder="1" applyAlignment="1">
      <alignment wrapText="1"/>
    </xf>
    <xf numFmtId="0" fontId="7" fillId="0" borderId="16" xfId="0" applyFont="1" applyBorder="1" applyAlignment="1">
      <alignment horizontal="center"/>
    </xf>
    <xf numFmtId="0" fontId="7" fillId="0" borderId="16" xfId="0" applyFont="1" applyFill="1" applyBorder="1" applyAlignment="1">
      <alignment horizontal="center"/>
    </xf>
    <xf numFmtId="0" fontId="13" fillId="2" borderId="1" xfId="1" applyFont="1" applyFill="1" applyBorder="1" applyAlignment="1">
      <alignment horizontal="center" vertical="center"/>
    </xf>
    <xf numFmtId="0" fontId="13" fillId="4" borderId="1" xfId="1" applyFont="1" applyFill="1" applyBorder="1" applyAlignment="1">
      <alignment horizontal="center" vertical="center"/>
    </xf>
    <xf numFmtId="0" fontId="14" fillId="5" borderId="1" xfId="1" applyFont="1" applyFill="1" applyBorder="1" applyAlignment="1">
      <alignment horizontal="center" vertical="center"/>
    </xf>
    <xf numFmtId="0" fontId="14" fillId="0" borderId="1" xfId="1" applyFont="1" applyBorder="1" applyAlignment="1">
      <alignment horizontal="center" vertical="center"/>
    </xf>
    <xf numFmtId="0" fontId="14" fillId="0" borderId="1" xfId="1" applyFont="1" applyFill="1" applyBorder="1" applyAlignment="1">
      <alignment horizontal="center" vertical="center"/>
    </xf>
    <xf numFmtId="0" fontId="14" fillId="0" borderId="1" xfId="1" applyFont="1" applyBorder="1" applyAlignment="1">
      <alignment vertical="center" wrapText="1"/>
    </xf>
    <xf numFmtId="0" fontId="12" fillId="0" borderId="1" xfId="1" applyFont="1" applyBorder="1" applyAlignment="1">
      <alignment vertical="center" wrapText="1"/>
    </xf>
    <xf numFmtId="0" fontId="5" fillId="6" borderId="14" xfId="0" applyFont="1" applyFill="1" applyBorder="1" applyAlignment="1">
      <alignment horizontal="center" textRotation="90" wrapText="1"/>
    </xf>
    <xf numFmtId="0" fontId="5" fillId="6" borderId="7" xfId="0" applyFont="1" applyFill="1" applyBorder="1" applyAlignment="1">
      <alignment horizontal="center" textRotation="90" wrapText="1"/>
    </xf>
    <xf numFmtId="0" fontId="7" fillId="6" borderId="1" xfId="0" applyFont="1" applyFill="1" applyBorder="1" applyAlignment="1">
      <alignment horizontal="center"/>
    </xf>
    <xf numFmtId="0" fontId="5" fillId="6" borderId="2" xfId="0" applyFont="1" applyFill="1" applyBorder="1" applyAlignment="1">
      <alignment horizontal="center" textRotation="90" wrapText="1"/>
    </xf>
    <xf numFmtId="0" fontId="7" fillId="6" borderId="0" xfId="0" applyFont="1" applyFill="1"/>
    <xf numFmtId="0" fontId="5" fillId="7" borderId="14" xfId="0" applyFont="1" applyFill="1" applyBorder="1" applyAlignment="1">
      <alignment horizontal="center" textRotation="90" wrapText="1"/>
    </xf>
    <xf numFmtId="0" fontId="5" fillId="7" borderId="7" xfId="0" applyFont="1" applyFill="1" applyBorder="1" applyAlignment="1">
      <alignment horizontal="center" textRotation="90" wrapText="1"/>
    </xf>
    <xf numFmtId="0" fontId="7" fillId="7" borderId="1" xfId="0" applyFont="1" applyFill="1" applyBorder="1" applyAlignment="1">
      <alignment horizontal="center"/>
    </xf>
    <xf numFmtId="0" fontId="5" fillId="7" borderId="2" xfId="0" applyFont="1" applyFill="1" applyBorder="1" applyAlignment="1">
      <alignment horizontal="center" textRotation="90" wrapText="1"/>
    </xf>
    <xf numFmtId="0" fontId="7" fillId="7" borderId="16" xfId="0" applyFont="1" applyFill="1" applyBorder="1" applyAlignment="1">
      <alignment horizontal="center"/>
    </xf>
    <xf numFmtId="0" fontId="7" fillId="7" borderId="4" xfId="0" applyFont="1" applyFill="1" applyBorder="1" applyAlignment="1">
      <alignment horizontal="center"/>
    </xf>
    <xf numFmtId="0" fontId="7" fillId="7" borderId="0" xfId="0" applyFont="1" applyFill="1"/>
    <xf numFmtId="0" fontId="8" fillId="0" borderId="4" xfId="0" applyFont="1" applyBorder="1" applyAlignment="1">
      <alignment horizontal="center" vertical="center" wrapText="1"/>
    </xf>
    <xf numFmtId="0" fontId="0" fillId="0" borderId="0" xfId="0" applyFill="1"/>
    <xf numFmtId="0" fontId="12" fillId="8" borderId="1" xfId="1" applyFont="1" applyFill="1" applyBorder="1" applyAlignment="1">
      <alignment vertical="center" wrapText="1"/>
    </xf>
    <xf numFmtId="0" fontId="14" fillId="8" borderId="1" xfId="1" applyFont="1" applyFill="1" applyBorder="1" applyAlignment="1">
      <alignment vertical="center" wrapText="1"/>
    </xf>
    <xf numFmtId="0" fontId="14" fillId="8" borderId="1" xfId="1" applyFont="1" applyFill="1" applyBorder="1" applyAlignment="1">
      <alignment horizontal="center" vertical="center"/>
    </xf>
    <xf numFmtId="0" fontId="13" fillId="8" borderId="1" xfId="1" applyFont="1" applyFill="1" applyBorder="1" applyAlignment="1">
      <alignment horizontal="center" vertical="center"/>
    </xf>
    <xf numFmtId="0" fontId="12" fillId="9" borderId="1" xfId="1" applyFont="1" applyFill="1" applyBorder="1" applyAlignment="1">
      <alignment vertical="center" wrapText="1"/>
    </xf>
    <xf numFmtId="0" fontId="14" fillId="9" borderId="1" xfId="1" applyFont="1" applyFill="1" applyBorder="1" applyAlignment="1">
      <alignment vertical="center" wrapText="1"/>
    </xf>
    <xf numFmtId="0" fontId="14" fillId="9" borderId="1" xfId="1" applyFont="1" applyFill="1" applyBorder="1" applyAlignment="1">
      <alignment horizontal="center" vertical="center"/>
    </xf>
    <xf numFmtId="0" fontId="13" fillId="9" borderId="1" xfId="1" applyFont="1" applyFill="1" applyBorder="1" applyAlignment="1">
      <alignment horizontal="center" vertical="center"/>
    </xf>
    <xf numFmtId="0" fontId="12" fillId="10" borderId="1" xfId="1" applyFont="1" applyFill="1" applyBorder="1" applyAlignment="1">
      <alignment vertical="center" wrapText="1"/>
    </xf>
    <xf numFmtId="0" fontId="14" fillId="10" borderId="1" xfId="1" applyFont="1" applyFill="1" applyBorder="1" applyAlignment="1">
      <alignment vertical="center" wrapText="1"/>
    </xf>
    <xf numFmtId="0" fontId="14" fillId="10" borderId="1" xfId="1" applyFont="1" applyFill="1" applyBorder="1" applyAlignment="1">
      <alignment horizontal="center" vertical="center"/>
    </xf>
    <xf numFmtId="0" fontId="13" fillId="10" borderId="1" xfId="1" applyFont="1" applyFill="1" applyBorder="1" applyAlignment="1">
      <alignment horizontal="center" vertical="center"/>
    </xf>
    <xf numFmtId="0" fontId="12" fillId="8" borderId="21" xfId="1" applyFont="1" applyFill="1" applyBorder="1" applyAlignment="1">
      <alignment horizontal="center" vertical="center"/>
    </xf>
    <xf numFmtId="0" fontId="13" fillId="8" borderId="22" xfId="1" applyFont="1" applyFill="1" applyBorder="1" applyAlignment="1">
      <alignment horizontal="center" vertical="center"/>
    </xf>
    <xf numFmtId="0" fontId="12" fillId="0" borderId="21" xfId="1" applyFont="1" applyBorder="1" applyAlignment="1">
      <alignment horizontal="center" vertical="center"/>
    </xf>
    <xf numFmtId="0" fontId="13" fillId="0" borderId="22" xfId="1" applyFont="1" applyBorder="1" applyAlignment="1">
      <alignment horizontal="center" vertical="center"/>
    </xf>
    <xf numFmtId="0" fontId="12" fillId="9" borderId="21" xfId="1" applyFont="1" applyFill="1" applyBorder="1" applyAlignment="1">
      <alignment horizontal="center" vertical="center"/>
    </xf>
    <xf numFmtId="0" fontId="13" fillId="9" borderId="22" xfId="1" applyFont="1" applyFill="1" applyBorder="1" applyAlignment="1">
      <alignment horizontal="center" vertical="center"/>
    </xf>
    <xf numFmtId="0" fontId="12" fillId="10" borderId="21" xfId="1" applyFont="1" applyFill="1" applyBorder="1" applyAlignment="1">
      <alignment horizontal="center" vertical="center"/>
    </xf>
    <xf numFmtId="0" fontId="13" fillId="10" borderId="22" xfId="1" applyFont="1" applyFill="1" applyBorder="1" applyAlignment="1">
      <alignment horizontal="center" vertical="center"/>
    </xf>
    <xf numFmtId="0" fontId="12" fillId="0" borderId="23" xfId="1" applyFont="1" applyBorder="1" applyAlignment="1">
      <alignment horizontal="center" vertical="center"/>
    </xf>
    <xf numFmtId="0" fontId="12" fillId="0" borderId="24" xfId="1" applyFont="1" applyBorder="1" applyAlignment="1">
      <alignment vertical="center" wrapText="1"/>
    </xf>
    <xf numFmtId="0" fontId="14" fillId="0" borderId="24" xfId="1" applyFont="1" applyBorder="1" applyAlignment="1">
      <alignment vertical="center" wrapText="1"/>
    </xf>
    <xf numFmtId="0" fontId="14" fillId="0" borderId="24" xfId="1" applyFont="1" applyBorder="1" applyAlignment="1">
      <alignment horizontal="center" vertical="center"/>
    </xf>
    <xf numFmtId="0" fontId="14" fillId="5" borderId="24" xfId="1" applyFont="1" applyFill="1" applyBorder="1" applyAlignment="1">
      <alignment horizontal="center" vertical="center"/>
    </xf>
    <xf numFmtId="0" fontId="14" fillId="0" borderId="24" xfId="1" applyFont="1" applyFill="1" applyBorder="1" applyAlignment="1">
      <alignment horizontal="center" vertical="center"/>
    </xf>
    <xf numFmtId="0" fontId="13" fillId="4" borderId="24" xfId="1" applyFont="1" applyFill="1" applyBorder="1" applyAlignment="1">
      <alignment horizontal="center" vertical="center"/>
    </xf>
    <xf numFmtId="0" fontId="13" fillId="2" borderId="24" xfId="1" applyFont="1" applyFill="1" applyBorder="1" applyAlignment="1">
      <alignment horizontal="center" vertical="center"/>
    </xf>
    <xf numFmtId="0" fontId="13" fillId="0" borderId="25" xfId="1" applyFont="1" applyBorder="1" applyAlignment="1">
      <alignment horizontal="center" vertical="center"/>
    </xf>
    <xf numFmtId="0" fontId="13" fillId="0" borderId="26" xfId="1" applyFont="1" applyBorder="1" applyAlignment="1">
      <alignment horizontal="center" vertical="center" wrapText="1"/>
    </xf>
    <xf numFmtId="0" fontId="12" fillId="0" borderId="27" xfId="1" applyFont="1" applyBorder="1" applyAlignment="1">
      <alignment horizontal="center" vertical="center" wrapText="1"/>
    </xf>
    <xf numFmtId="0" fontId="12" fillId="0" borderId="27" xfId="1" applyFont="1" applyBorder="1" applyAlignment="1">
      <alignment horizontal="center" vertical="center" textRotation="90" wrapText="1"/>
    </xf>
    <xf numFmtId="0" fontId="12" fillId="5" borderId="27" xfId="1" applyFont="1" applyFill="1" applyBorder="1" applyAlignment="1">
      <alignment horizontal="center" vertical="center" textRotation="90" wrapText="1"/>
    </xf>
    <xf numFmtId="0" fontId="12" fillId="0" borderId="29" xfId="1" applyFont="1" applyBorder="1" applyAlignment="1">
      <alignment horizontal="center" vertical="center" textRotation="90"/>
    </xf>
    <xf numFmtId="0" fontId="12" fillId="0" borderId="27" xfId="1" applyFont="1" applyFill="1" applyBorder="1" applyAlignment="1">
      <alignment horizontal="center" vertical="center" textRotation="90" wrapText="1"/>
    </xf>
    <xf numFmtId="0" fontId="12" fillId="4" borderId="27" xfId="1" applyFont="1" applyFill="1" applyBorder="1" applyAlignment="1">
      <alignment horizontal="center" vertical="center" textRotation="90" wrapText="1"/>
    </xf>
    <xf numFmtId="0" fontId="12" fillId="2" borderId="27" xfId="1" applyFont="1" applyFill="1" applyBorder="1" applyAlignment="1">
      <alignment horizontal="center" vertical="center" textRotation="90" wrapText="1"/>
    </xf>
    <xf numFmtId="0" fontId="13" fillId="0" borderId="28" xfId="1" applyFont="1" applyBorder="1" applyAlignment="1">
      <alignment horizontal="center" vertical="center" textRotation="90" wrapText="1"/>
    </xf>
    <xf numFmtId="0" fontId="0" fillId="0" borderId="31" xfId="0" applyBorder="1"/>
    <xf numFmtId="0" fontId="0" fillId="0" borderId="32" xfId="0" applyBorder="1"/>
    <xf numFmtId="0" fontId="13" fillId="0" borderId="33" xfId="1" applyFont="1" applyBorder="1" applyAlignment="1">
      <alignment horizontal="left"/>
    </xf>
    <xf numFmtId="0" fontId="13" fillId="0" borderId="0" xfId="1" applyFont="1" applyBorder="1" applyAlignment="1">
      <alignment horizontal="left"/>
    </xf>
    <xf numFmtId="0" fontId="13" fillId="0" borderId="34" xfId="1" applyFont="1" applyBorder="1" applyAlignment="1">
      <alignment horizontal="left"/>
    </xf>
    <xf numFmtId="0" fontId="12" fillId="8" borderId="18" xfId="1" applyFont="1" applyFill="1" applyBorder="1" applyAlignment="1">
      <alignment horizontal="center" vertical="center"/>
    </xf>
    <xf numFmtId="0" fontId="12" fillId="8" borderId="19" xfId="1" applyFont="1" applyFill="1" applyBorder="1" applyAlignment="1">
      <alignment vertical="center" wrapText="1"/>
    </xf>
    <xf numFmtId="0" fontId="14" fillId="8" borderId="19" xfId="1" applyFont="1" applyFill="1" applyBorder="1" applyAlignment="1">
      <alignment vertical="center" wrapText="1"/>
    </xf>
    <xf numFmtId="0" fontId="14" fillId="8" borderId="19" xfId="1" applyFont="1" applyFill="1" applyBorder="1" applyAlignment="1">
      <alignment horizontal="center" vertical="center"/>
    </xf>
    <xf numFmtId="0" fontId="13" fillId="8" borderId="19" xfId="1" applyFont="1" applyFill="1" applyBorder="1" applyAlignment="1">
      <alignment horizontal="center" vertical="center"/>
    </xf>
    <xf numFmtId="0" fontId="13" fillId="8" borderId="20" xfId="1" applyFont="1" applyFill="1" applyBorder="1" applyAlignment="1">
      <alignment horizontal="center" vertical="center"/>
    </xf>
    <xf numFmtId="2" fontId="0" fillId="0" borderId="1" xfId="0" applyNumberFormat="1" applyBorder="1"/>
    <xf numFmtId="2" fontId="0" fillId="0" borderId="22" xfId="0" applyNumberFormat="1" applyBorder="1"/>
    <xf numFmtId="2" fontId="0" fillId="0" borderId="21" xfId="0" applyNumberFormat="1" applyBorder="1"/>
    <xf numFmtId="2" fontId="0" fillId="0" borderId="23" xfId="0" applyNumberFormat="1" applyBorder="1"/>
    <xf numFmtId="2" fontId="0" fillId="0" borderId="24" xfId="0" applyNumberFormat="1" applyBorder="1"/>
    <xf numFmtId="2" fontId="0" fillId="0" borderId="25" xfId="0" applyNumberFormat="1" applyBorder="1"/>
    <xf numFmtId="2" fontId="13" fillId="8" borderId="18" xfId="0" applyNumberFormat="1" applyFont="1" applyFill="1" applyBorder="1" applyAlignment="1">
      <alignment horizontal="center"/>
    </xf>
    <xf numFmtId="2" fontId="13" fillId="0" borderId="19" xfId="0" applyNumberFormat="1" applyFont="1" applyBorder="1" applyAlignment="1">
      <alignment horizontal="center"/>
    </xf>
    <xf numFmtId="2" fontId="13" fillId="0" borderId="20" xfId="0" applyNumberFormat="1" applyFont="1" applyBorder="1" applyAlignment="1">
      <alignment horizontal="center"/>
    </xf>
    <xf numFmtId="2" fontId="13" fillId="8" borderId="21" xfId="0" applyNumberFormat="1" applyFont="1" applyFill="1" applyBorder="1" applyAlignment="1">
      <alignment horizontal="center"/>
    </xf>
    <xf numFmtId="2" fontId="13" fillId="0" borderId="1" xfId="0" applyNumberFormat="1" applyFont="1" applyBorder="1" applyAlignment="1">
      <alignment horizontal="center"/>
    </xf>
    <xf numFmtId="2" fontId="13" fillId="0" borderId="22" xfId="0" applyNumberFormat="1" applyFont="1" applyBorder="1" applyAlignment="1">
      <alignment horizontal="center"/>
    </xf>
    <xf numFmtId="2" fontId="13" fillId="0" borderId="21" xfId="0" applyNumberFormat="1" applyFont="1" applyBorder="1" applyAlignment="1">
      <alignment horizontal="center"/>
    </xf>
    <xf numFmtId="2" fontId="13" fillId="9" borderId="21" xfId="0" applyNumberFormat="1" applyFont="1" applyFill="1" applyBorder="1" applyAlignment="1">
      <alignment horizontal="center"/>
    </xf>
    <xf numFmtId="2" fontId="13" fillId="9" borderId="1" xfId="0" applyNumberFormat="1" applyFont="1" applyFill="1" applyBorder="1" applyAlignment="1">
      <alignment horizontal="center"/>
    </xf>
    <xf numFmtId="2" fontId="13" fillId="10" borderId="21" xfId="0" applyNumberFormat="1" applyFont="1" applyFill="1" applyBorder="1" applyAlignment="1">
      <alignment horizontal="center"/>
    </xf>
    <xf numFmtId="2" fontId="13" fillId="10" borderId="1" xfId="0" applyNumberFormat="1" applyFont="1" applyFill="1" applyBorder="1" applyAlignment="1">
      <alignment horizontal="center"/>
    </xf>
    <xf numFmtId="2" fontId="13" fillId="10" borderId="22" xfId="0" applyNumberFormat="1" applyFont="1" applyFill="1" applyBorder="1" applyAlignment="1">
      <alignment horizontal="center"/>
    </xf>
    <xf numFmtId="0" fontId="16" fillId="0" borderId="30" xfId="0" applyFont="1" applyBorder="1" applyAlignment="1">
      <alignment textRotation="90"/>
    </xf>
    <xf numFmtId="0" fontId="13" fillId="8" borderId="26" xfId="0" applyFont="1" applyFill="1" applyBorder="1" applyAlignment="1">
      <alignment horizontal="left" textRotation="90" wrapText="1"/>
    </xf>
    <xf numFmtId="0" fontId="13" fillId="9" borderId="26" xfId="0" applyFont="1" applyFill="1" applyBorder="1" applyAlignment="1">
      <alignment horizontal="left" textRotation="90" wrapText="1"/>
    </xf>
    <xf numFmtId="0" fontId="13" fillId="10" borderId="17" xfId="0" applyFont="1" applyFill="1" applyBorder="1" applyAlignment="1">
      <alignment horizontal="left" textRotation="90" wrapText="1"/>
    </xf>
  </cellXfs>
  <cellStyles count="2">
    <cellStyle name="Normál" xfId="0" builtinId="0"/>
    <cellStyle name="Normál_BAK 2007 B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FFCC"/>
      <color rgb="FFCCECFF"/>
      <color rgb="FFFFFFCC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K15"/>
  <sheetViews>
    <sheetView view="pageBreakPreview" zoomScale="110" zoomScaleNormal="100" zoomScaleSheetLayoutView="110" workbookViewId="0">
      <selection activeCell="C11" sqref="C11"/>
    </sheetView>
  </sheetViews>
  <sheetFormatPr defaultColWidth="11.140625" defaultRowHeight="98.25" customHeight="1"/>
  <cols>
    <col min="1" max="1" width="4.42578125" style="4" customWidth="1"/>
    <col min="2" max="2" width="11.42578125" style="5" customWidth="1"/>
    <col min="3" max="3" width="10.5703125" style="6" customWidth="1"/>
    <col min="4" max="4" width="3.140625" style="6" customWidth="1"/>
    <col min="5" max="5" width="3.28515625" style="7" customWidth="1"/>
    <col min="6" max="7" width="3.28515625" style="4" customWidth="1"/>
    <col min="8" max="11" width="3.28515625" style="7" customWidth="1"/>
    <col min="12" max="14" width="3.28515625" style="17" customWidth="1"/>
    <col min="15" max="26" width="3.28515625" style="7" customWidth="1"/>
    <col min="27" max="27" width="3.28515625" style="17" customWidth="1"/>
    <col min="28" max="32" width="3.28515625" style="7" customWidth="1"/>
    <col min="33" max="33" width="3.28515625" style="17" customWidth="1"/>
    <col min="34" max="34" width="4.28515625" style="7" customWidth="1"/>
    <col min="35" max="35" width="3.85546875" style="7" customWidth="1"/>
    <col min="36" max="36" width="4.7109375" style="8" customWidth="1"/>
    <col min="37" max="37" width="3.7109375" style="15" customWidth="1"/>
    <col min="38" max="16384" width="11.140625" style="2"/>
  </cols>
  <sheetData>
    <row r="1" spans="1:37" s="3" customFormat="1" ht="135" customHeight="1" thickTop="1" thickBot="1">
      <c r="A1" s="46" t="s">
        <v>15</v>
      </c>
      <c r="B1" s="47" t="s">
        <v>73</v>
      </c>
      <c r="C1" s="47" t="s">
        <v>92</v>
      </c>
      <c r="D1" s="48" t="s">
        <v>44</v>
      </c>
      <c r="E1" s="48" t="s">
        <v>45</v>
      </c>
      <c r="F1" s="48" t="s">
        <v>46</v>
      </c>
      <c r="G1" s="48" t="s">
        <v>47</v>
      </c>
      <c r="H1" s="48" t="s">
        <v>48</v>
      </c>
      <c r="I1" s="48" t="s">
        <v>51</v>
      </c>
      <c r="J1" s="48" t="s">
        <v>52</v>
      </c>
      <c r="K1" s="48" t="s">
        <v>49</v>
      </c>
      <c r="L1" s="49" t="s">
        <v>3</v>
      </c>
      <c r="M1" s="48" t="s">
        <v>53</v>
      </c>
      <c r="N1" s="48" t="s">
        <v>54</v>
      </c>
      <c r="O1" s="48" t="s">
        <v>55</v>
      </c>
      <c r="P1" s="48" t="s">
        <v>56</v>
      </c>
      <c r="Q1" s="48" t="s">
        <v>60</v>
      </c>
      <c r="R1" s="48" t="s">
        <v>61</v>
      </c>
      <c r="S1" s="48" t="s">
        <v>59</v>
      </c>
      <c r="T1" s="48" t="s">
        <v>62</v>
      </c>
      <c r="U1" s="48" t="s">
        <v>63</v>
      </c>
      <c r="V1" s="48" t="s">
        <v>64</v>
      </c>
      <c r="W1" s="48" t="s">
        <v>65</v>
      </c>
      <c r="X1" s="48" t="s">
        <v>66</v>
      </c>
      <c r="Y1" s="48" t="s">
        <v>67</v>
      </c>
      <c r="Z1" s="48" t="s">
        <v>50</v>
      </c>
      <c r="AA1" s="49" t="s">
        <v>3</v>
      </c>
      <c r="AB1" s="48" t="s">
        <v>68</v>
      </c>
      <c r="AC1" s="48" t="s">
        <v>69</v>
      </c>
      <c r="AD1" s="48" t="s">
        <v>70</v>
      </c>
      <c r="AE1" s="48" t="s">
        <v>71</v>
      </c>
      <c r="AF1" s="48" t="s">
        <v>72</v>
      </c>
      <c r="AG1" s="49" t="s">
        <v>4</v>
      </c>
      <c r="AH1" s="50" t="s">
        <v>6</v>
      </c>
      <c r="AI1" s="50" t="s">
        <v>7</v>
      </c>
      <c r="AJ1" s="51" t="s">
        <v>2</v>
      </c>
      <c r="AK1" s="52" t="s">
        <v>5</v>
      </c>
    </row>
    <row r="2" spans="1:37" s="3" customFormat="1" ht="13.5" customHeight="1" thickTop="1">
      <c r="A2" s="33" t="s">
        <v>0</v>
      </c>
      <c r="B2" s="27"/>
      <c r="C2" s="27"/>
      <c r="D2" s="27"/>
      <c r="E2" s="28"/>
      <c r="F2" s="28"/>
      <c r="G2" s="28"/>
      <c r="H2" s="28"/>
      <c r="I2" s="28"/>
      <c r="J2" s="28"/>
      <c r="K2" s="28"/>
      <c r="L2" s="29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9"/>
      <c r="AB2" s="28"/>
      <c r="AC2" s="28"/>
      <c r="AD2" s="28"/>
      <c r="AE2" s="28"/>
      <c r="AF2" s="28"/>
      <c r="AG2" s="29"/>
      <c r="AH2" s="30"/>
      <c r="AI2" s="30"/>
      <c r="AJ2" s="31"/>
      <c r="AK2" s="34"/>
    </row>
    <row r="3" spans="1:37" s="1" customFormat="1" ht="34.5" customHeight="1">
      <c r="A3" s="25">
        <v>1</v>
      </c>
      <c r="B3" s="20" t="s">
        <v>12</v>
      </c>
      <c r="C3" s="14" t="s">
        <v>74</v>
      </c>
      <c r="D3" s="20"/>
      <c r="E3" s="9"/>
      <c r="F3" s="9"/>
      <c r="G3" s="9"/>
      <c r="H3" s="9"/>
      <c r="I3" s="9"/>
      <c r="J3" s="9"/>
      <c r="K3" s="9"/>
      <c r="L3" s="19"/>
      <c r="M3" s="16"/>
      <c r="N3" s="16"/>
      <c r="O3" s="9"/>
      <c r="P3" s="9"/>
      <c r="Q3" s="9"/>
      <c r="R3" s="9"/>
      <c r="S3" s="9"/>
      <c r="T3" s="9"/>
      <c r="U3" s="9">
        <v>60</v>
      </c>
      <c r="V3" s="9"/>
      <c r="W3" s="9"/>
      <c r="X3" s="9"/>
      <c r="Y3" s="9"/>
      <c r="Z3" s="9"/>
      <c r="AA3" s="19"/>
      <c r="AB3" s="9"/>
      <c r="AC3" s="9"/>
      <c r="AD3" s="9"/>
      <c r="AE3" s="9"/>
      <c r="AF3" s="9"/>
      <c r="AG3" s="19"/>
      <c r="AH3" s="13">
        <f>SUM(D3:K3,M3:Z3,AB3:AF3)</f>
        <v>60</v>
      </c>
      <c r="AI3" s="13">
        <f>SUM(L3,AA3,AG3)</f>
        <v>0</v>
      </c>
      <c r="AJ3" s="26">
        <f>SUM(AH3:AI3)</f>
        <v>60</v>
      </c>
      <c r="AK3" s="45">
        <v>1</v>
      </c>
    </row>
    <row r="4" spans="1:37" s="1" customFormat="1" ht="34.5" customHeight="1">
      <c r="A4" s="25">
        <v>2</v>
      </c>
      <c r="B4" s="20" t="s">
        <v>18</v>
      </c>
      <c r="C4" s="14" t="s">
        <v>75</v>
      </c>
      <c r="D4" s="20"/>
      <c r="E4" s="9"/>
      <c r="F4" s="9">
        <v>60</v>
      </c>
      <c r="G4" s="9"/>
      <c r="H4" s="9"/>
      <c r="I4" s="9">
        <v>60</v>
      </c>
      <c r="J4" s="9"/>
      <c r="K4" s="9"/>
      <c r="L4" s="19">
        <v>4</v>
      </c>
      <c r="M4" s="16"/>
      <c r="N4" s="16"/>
      <c r="O4" s="9"/>
      <c r="P4" s="9"/>
      <c r="Q4" s="9"/>
      <c r="R4" s="9"/>
      <c r="S4" s="9"/>
      <c r="T4" s="9"/>
      <c r="U4" s="9"/>
      <c r="V4" s="9"/>
      <c r="W4" s="9">
        <v>60</v>
      </c>
      <c r="X4" s="9"/>
      <c r="Y4" s="9"/>
      <c r="Z4" s="9"/>
      <c r="AA4" s="19"/>
      <c r="AB4" s="9"/>
      <c r="AC4" s="9">
        <v>60</v>
      </c>
      <c r="AD4" s="9"/>
      <c r="AE4" s="9"/>
      <c r="AF4" s="9"/>
      <c r="AG4" s="19"/>
      <c r="AH4" s="13">
        <f t="shared" ref="AH4:AH7" si="0">SUM(D4:K4,M4:Z4,AB4:AF4)</f>
        <v>240</v>
      </c>
      <c r="AI4" s="13">
        <f>SUM(L4,,AA4,AG4)</f>
        <v>4</v>
      </c>
      <c r="AJ4" s="26">
        <f t="shared" ref="AJ4:AJ6" si="1">SUM(AH4:AI4)</f>
        <v>244</v>
      </c>
      <c r="AK4" s="45">
        <v>5</v>
      </c>
    </row>
    <row r="5" spans="1:37" s="1" customFormat="1" ht="24.75" customHeight="1">
      <c r="A5" s="25">
        <v>3</v>
      </c>
      <c r="B5" s="20" t="s">
        <v>22</v>
      </c>
      <c r="C5" s="14" t="s">
        <v>76</v>
      </c>
      <c r="D5" s="20"/>
      <c r="E5" s="9">
        <v>60</v>
      </c>
      <c r="F5" s="9"/>
      <c r="G5" s="9"/>
      <c r="H5" s="9">
        <v>60</v>
      </c>
      <c r="I5" s="9">
        <v>60</v>
      </c>
      <c r="J5" s="9"/>
      <c r="K5" s="9"/>
      <c r="L5" s="19"/>
      <c r="M5" s="16"/>
      <c r="N5" s="16"/>
      <c r="O5" s="9"/>
      <c r="P5" s="9"/>
      <c r="Q5" s="9"/>
      <c r="R5" s="9"/>
      <c r="S5" s="9"/>
      <c r="T5" s="9"/>
      <c r="U5" s="9"/>
      <c r="V5" s="9"/>
      <c r="W5" s="9"/>
      <c r="X5" s="9"/>
      <c r="Y5" s="9">
        <v>12</v>
      </c>
      <c r="Z5" s="9"/>
      <c r="AA5" s="19">
        <v>4</v>
      </c>
      <c r="AB5" s="9"/>
      <c r="AC5" s="9">
        <v>60</v>
      </c>
      <c r="AD5" s="9"/>
      <c r="AE5" s="9"/>
      <c r="AF5" s="9"/>
      <c r="AG5" s="19"/>
      <c r="AH5" s="13">
        <f t="shared" si="0"/>
        <v>252</v>
      </c>
      <c r="AI5" s="13">
        <f>SUM(L5,,AA5,AG5)</f>
        <v>4</v>
      </c>
      <c r="AJ5" s="26">
        <f t="shared" si="1"/>
        <v>256</v>
      </c>
      <c r="AK5" s="45">
        <v>6</v>
      </c>
    </row>
    <row r="6" spans="1:37" s="1" customFormat="1" ht="34.5" customHeight="1">
      <c r="A6" s="25">
        <v>4</v>
      </c>
      <c r="B6" s="20" t="s">
        <v>77</v>
      </c>
      <c r="C6" s="14" t="s">
        <v>78</v>
      </c>
      <c r="D6" s="20"/>
      <c r="E6" s="9">
        <v>60</v>
      </c>
      <c r="F6" s="9"/>
      <c r="G6" s="9"/>
      <c r="H6" s="9">
        <v>60</v>
      </c>
      <c r="I6" s="9">
        <v>60</v>
      </c>
      <c r="J6" s="9">
        <v>30</v>
      </c>
      <c r="K6" s="9"/>
      <c r="L6" s="19">
        <v>8</v>
      </c>
      <c r="M6" s="16"/>
      <c r="N6" s="16"/>
      <c r="O6" s="9"/>
      <c r="P6" s="9"/>
      <c r="Q6" s="9"/>
      <c r="R6" s="9"/>
      <c r="S6" s="9"/>
      <c r="T6" s="9"/>
      <c r="U6" s="9">
        <v>15</v>
      </c>
      <c r="V6" s="9"/>
      <c r="W6" s="9">
        <v>60</v>
      </c>
      <c r="X6" s="9"/>
      <c r="Y6" s="9"/>
      <c r="Z6" s="9"/>
      <c r="AA6" s="19">
        <v>66</v>
      </c>
      <c r="AB6" s="9"/>
      <c r="AC6" s="9"/>
      <c r="AD6" s="9"/>
      <c r="AE6" s="9"/>
      <c r="AF6" s="9"/>
      <c r="AG6" s="19">
        <v>4</v>
      </c>
      <c r="AH6" s="13">
        <f t="shared" si="0"/>
        <v>285</v>
      </c>
      <c r="AI6" s="13">
        <f>SUM(L6,,AA6,AG6)</f>
        <v>78</v>
      </c>
      <c r="AJ6" s="26">
        <f t="shared" si="1"/>
        <v>363</v>
      </c>
      <c r="AK6" s="45">
        <v>7</v>
      </c>
    </row>
    <row r="7" spans="1:37" s="1" customFormat="1" ht="34.5" customHeight="1">
      <c r="A7" s="25">
        <v>5</v>
      </c>
      <c r="B7" s="20" t="s">
        <v>79</v>
      </c>
      <c r="C7" s="14" t="s">
        <v>80</v>
      </c>
      <c r="D7" s="54">
        <v>40</v>
      </c>
      <c r="E7" s="9"/>
      <c r="F7" s="9"/>
      <c r="G7" s="9"/>
      <c r="H7" s="9">
        <v>60</v>
      </c>
      <c r="I7" s="9">
        <v>60</v>
      </c>
      <c r="J7" s="9"/>
      <c r="K7" s="9"/>
      <c r="L7" s="19">
        <v>78</v>
      </c>
      <c r="M7" s="16"/>
      <c r="N7" s="16"/>
      <c r="O7" s="9"/>
      <c r="P7" s="9"/>
      <c r="Q7" s="9"/>
      <c r="R7" s="9">
        <v>20</v>
      </c>
      <c r="S7" s="9"/>
      <c r="T7" s="9"/>
      <c r="U7" s="9">
        <v>60</v>
      </c>
      <c r="V7" s="9"/>
      <c r="W7" s="9"/>
      <c r="X7" s="9"/>
      <c r="Y7" s="9"/>
      <c r="Z7" s="9"/>
      <c r="AA7" s="19">
        <v>146</v>
      </c>
      <c r="AB7" s="9"/>
      <c r="AC7" s="9"/>
      <c r="AD7" s="9"/>
      <c r="AE7" s="9"/>
      <c r="AF7" s="9">
        <v>20</v>
      </c>
      <c r="AG7" s="19">
        <v>30</v>
      </c>
      <c r="AH7" s="13">
        <f t="shared" si="0"/>
        <v>260</v>
      </c>
      <c r="AI7" s="13">
        <f>SUM(L7,,AA7,AG7)</f>
        <v>254</v>
      </c>
      <c r="AJ7" s="26">
        <f>SUM(AH7:AI7)</f>
        <v>514</v>
      </c>
      <c r="AK7" s="45" t="s">
        <v>26</v>
      </c>
    </row>
    <row r="8" spans="1:37" s="1" customFormat="1" ht="26.25" customHeight="1" thickBot="1">
      <c r="A8" s="36">
        <v>6</v>
      </c>
      <c r="B8" s="21" t="s">
        <v>21</v>
      </c>
      <c r="C8" s="53" t="s">
        <v>81</v>
      </c>
      <c r="D8" s="118" t="s">
        <v>82</v>
      </c>
      <c r="E8" s="118"/>
      <c r="F8" s="118"/>
      <c r="G8" s="118"/>
      <c r="H8" s="118"/>
      <c r="I8" s="118"/>
      <c r="J8" s="118"/>
      <c r="K8" s="118"/>
      <c r="L8" s="118"/>
      <c r="M8" s="118"/>
      <c r="N8" s="118"/>
      <c r="O8" s="118"/>
      <c r="P8" s="118"/>
      <c r="Q8" s="118"/>
      <c r="R8" s="118"/>
      <c r="S8" s="118"/>
      <c r="T8" s="118"/>
      <c r="U8" s="118"/>
      <c r="V8" s="118"/>
      <c r="W8" s="118"/>
      <c r="X8" s="118"/>
      <c r="Y8" s="118"/>
      <c r="Z8" s="118"/>
      <c r="AA8" s="118"/>
      <c r="AB8" s="118"/>
      <c r="AC8" s="118"/>
      <c r="AD8" s="118"/>
      <c r="AE8" s="118"/>
      <c r="AF8" s="118"/>
      <c r="AG8" s="118"/>
      <c r="AH8" s="37"/>
      <c r="AI8" s="37"/>
      <c r="AJ8" s="38"/>
      <c r="AK8" s="56">
        <v>9</v>
      </c>
    </row>
    <row r="9" spans="1:37" ht="14.25" customHeight="1" thickTop="1">
      <c r="A9" s="32" t="s">
        <v>1</v>
      </c>
      <c r="B9" s="10"/>
      <c r="C9" s="10"/>
      <c r="D9" s="10"/>
      <c r="E9" s="11"/>
      <c r="F9" s="11"/>
      <c r="G9" s="11"/>
      <c r="H9" s="11"/>
      <c r="I9" s="11"/>
      <c r="J9" s="11"/>
      <c r="K9" s="11"/>
      <c r="L9" s="18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8"/>
      <c r="AB9" s="11"/>
      <c r="AC9" s="11"/>
      <c r="AD9" s="11"/>
      <c r="AE9" s="11"/>
      <c r="AF9" s="11"/>
      <c r="AG9" s="18"/>
      <c r="AH9" s="11"/>
      <c r="AI9" s="11"/>
      <c r="AJ9" s="12"/>
      <c r="AK9" s="35"/>
    </row>
    <row r="10" spans="1:37" ht="28.5" customHeight="1">
      <c r="A10" s="25">
        <v>1</v>
      </c>
      <c r="B10" s="20" t="s">
        <v>16</v>
      </c>
      <c r="C10" s="14" t="s">
        <v>83</v>
      </c>
      <c r="D10" s="54"/>
      <c r="E10" s="9"/>
      <c r="F10" s="9"/>
      <c r="G10" s="9"/>
      <c r="H10" s="9"/>
      <c r="I10" s="9">
        <v>60</v>
      </c>
      <c r="J10" s="9"/>
      <c r="K10" s="9"/>
      <c r="L10" s="19"/>
      <c r="M10" s="16"/>
      <c r="N10" s="16"/>
      <c r="O10" s="9"/>
      <c r="P10" s="9"/>
      <c r="Q10" s="9"/>
      <c r="R10" s="9"/>
      <c r="S10" s="9"/>
      <c r="T10" s="9"/>
      <c r="U10" s="9"/>
      <c r="V10" s="9"/>
      <c r="W10" s="9"/>
      <c r="X10" s="9"/>
      <c r="Y10" s="9">
        <v>7</v>
      </c>
      <c r="Z10" s="9"/>
      <c r="AA10" s="19"/>
      <c r="AB10" s="9"/>
      <c r="AC10" s="9"/>
      <c r="AD10" s="9"/>
      <c r="AE10" s="9"/>
      <c r="AF10" s="9"/>
      <c r="AG10" s="19"/>
      <c r="AH10" s="13">
        <f>SUM(D10:K10,M10:Z10,AB10:AF10)</f>
        <v>67</v>
      </c>
      <c r="AI10" s="13">
        <f>SUM(L10,AA10,AG10)</f>
        <v>0</v>
      </c>
      <c r="AJ10" s="26">
        <f>SUM(AH10:AI10)</f>
        <v>67</v>
      </c>
      <c r="AK10" s="44">
        <v>2</v>
      </c>
    </row>
    <row r="11" spans="1:37" ht="24.75" customHeight="1">
      <c r="A11" s="25">
        <v>2</v>
      </c>
      <c r="B11" s="20" t="s">
        <v>84</v>
      </c>
      <c r="C11" s="14" t="s">
        <v>85</v>
      </c>
      <c r="D11" s="54"/>
      <c r="E11" s="9"/>
      <c r="F11" s="9">
        <v>60</v>
      </c>
      <c r="G11" s="9"/>
      <c r="H11" s="9"/>
      <c r="I11" s="9">
        <v>60</v>
      </c>
      <c r="J11" s="9"/>
      <c r="K11" s="9"/>
      <c r="L11" s="19"/>
      <c r="M11" s="16"/>
      <c r="N11" s="16"/>
      <c r="O11" s="9"/>
      <c r="P11" s="9"/>
      <c r="Q11" s="9"/>
      <c r="R11" s="9"/>
      <c r="S11" s="9"/>
      <c r="T11" s="9"/>
      <c r="U11" s="9">
        <v>15</v>
      </c>
      <c r="V11" s="9"/>
      <c r="W11" s="9"/>
      <c r="X11" s="9"/>
      <c r="Y11" s="9"/>
      <c r="Z11" s="9"/>
      <c r="AA11" s="19">
        <v>22</v>
      </c>
      <c r="AB11" s="9"/>
      <c r="AC11" s="9"/>
      <c r="AD11" s="9"/>
      <c r="AE11" s="9"/>
      <c r="AF11" s="9"/>
      <c r="AG11" s="19"/>
      <c r="AH11" s="13">
        <f>SUM(D11:K11,M11:Z11,AB11:AF11)</f>
        <v>135</v>
      </c>
      <c r="AI11" s="13">
        <f>SUM(L11,AA11,AG11)</f>
        <v>22</v>
      </c>
      <c r="AJ11" s="26">
        <f t="shared" ref="AJ11:AJ14" si="2">SUM(AH11:AI11)</f>
        <v>157</v>
      </c>
      <c r="AK11" s="44">
        <v>3</v>
      </c>
    </row>
    <row r="12" spans="1:37" ht="33" customHeight="1">
      <c r="A12" s="25">
        <v>3</v>
      </c>
      <c r="B12" s="20" t="s">
        <v>86</v>
      </c>
      <c r="C12" s="14" t="s">
        <v>87</v>
      </c>
      <c r="D12" s="54"/>
      <c r="E12" s="9">
        <v>60</v>
      </c>
      <c r="F12" s="9">
        <v>60</v>
      </c>
      <c r="G12" s="9"/>
      <c r="H12" s="9"/>
      <c r="I12" s="9"/>
      <c r="J12" s="9"/>
      <c r="K12" s="9"/>
      <c r="L12" s="19">
        <v>22</v>
      </c>
      <c r="M12" s="16"/>
      <c r="N12" s="16"/>
      <c r="O12" s="9">
        <v>20</v>
      </c>
      <c r="P12" s="9">
        <v>20</v>
      </c>
      <c r="Q12" s="9"/>
      <c r="R12" s="9"/>
      <c r="S12" s="9"/>
      <c r="T12" s="9"/>
      <c r="U12" s="9"/>
      <c r="V12" s="9"/>
      <c r="W12" s="9"/>
      <c r="X12" s="9"/>
      <c r="Y12" s="9">
        <v>5</v>
      </c>
      <c r="Z12" s="9"/>
      <c r="AA12" s="19">
        <v>20</v>
      </c>
      <c r="AB12" s="9"/>
      <c r="AC12" s="9"/>
      <c r="AD12" s="9"/>
      <c r="AE12" s="9"/>
      <c r="AF12" s="9">
        <v>10</v>
      </c>
      <c r="AG12" s="19">
        <v>24</v>
      </c>
      <c r="AH12" s="13">
        <f>SUM(D12:K12,M12:Z12,AB12:AF12)</f>
        <v>175</v>
      </c>
      <c r="AI12" s="13">
        <f>SUM(L12,AA12,AG12)</f>
        <v>66</v>
      </c>
      <c r="AJ12" s="26">
        <f t="shared" si="2"/>
        <v>241</v>
      </c>
      <c r="AK12" s="44">
        <v>4</v>
      </c>
    </row>
    <row r="13" spans="1:37" ht="33" customHeight="1">
      <c r="A13" s="25">
        <v>4</v>
      </c>
      <c r="B13" s="20" t="s">
        <v>88</v>
      </c>
      <c r="C13" s="14" t="s">
        <v>89</v>
      </c>
      <c r="D13" s="54">
        <v>10</v>
      </c>
      <c r="E13" s="9">
        <v>60</v>
      </c>
      <c r="F13" s="9"/>
      <c r="G13" s="9"/>
      <c r="H13" s="9"/>
      <c r="I13" s="9">
        <v>60</v>
      </c>
      <c r="J13" s="9">
        <v>30</v>
      </c>
      <c r="K13" s="9"/>
      <c r="L13" s="19">
        <v>48</v>
      </c>
      <c r="M13" s="16"/>
      <c r="N13" s="16"/>
      <c r="O13" s="9"/>
      <c r="P13" s="9"/>
      <c r="Q13" s="9"/>
      <c r="R13" s="9"/>
      <c r="S13" s="9"/>
      <c r="T13" s="9"/>
      <c r="U13" s="9"/>
      <c r="V13" s="9"/>
      <c r="W13" s="9">
        <v>60</v>
      </c>
      <c r="X13" s="9"/>
      <c r="Y13" s="9">
        <v>11</v>
      </c>
      <c r="Z13" s="9"/>
      <c r="AA13" s="19">
        <v>114</v>
      </c>
      <c r="AB13" s="9"/>
      <c r="AC13" s="9">
        <v>60</v>
      </c>
      <c r="AD13" s="9"/>
      <c r="AE13" s="9"/>
      <c r="AF13" s="9"/>
      <c r="AG13" s="19">
        <v>12</v>
      </c>
      <c r="AH13" s="13">
        <f>SUM(D13:K13,M13:Z13,AB13:AF13)</f>
        <v>291</v>
      </c>
      <c r="AI13" s="13">
        <f>SUM(L13,AA13,AG13)</f>
        <v>174</v>
      </c>
      <c r="AJ13" s="26">
        <f t="shared" si="2"/>
        <v>465</v>
      </c>
      <c r="AK13" s="44">
        <v>8</v>
      </c>
    </row>
    <row r="14" spans="1:37" ht="30.75" customHeight="1" thickBot="1">
      <c r="A14" s="36">
        <v>5</v>
      </c>
      <c r="B14" s="21" t="s">
        <v>90</v>
      </c>
      <c r="C14" s="53" t="s">
        <v>91</v>
      </c>
      <c r="D14" s="55">
        <v>15</v>
      </c>
      <c r="E14" s="22">
        <v>60</v>
      </c>
      <c r="F14" s="22">
        <v>60</v>
      </c>
      <c r="G14" s="22"/>
      <c r="H14" s="22"/>
      <c r="I14" s="22">
        <v>60</v>
      </c>
      <c r="J14" s="22"/>
      <c r="K14" s="22"/>
      <c r="L14" s="24">
        <v>10</v>
      </c>
      <c r="M14" s="23"/>
      <c r="N14" s="23">
        <v>20</v>
      </c>
      <c r="O14" s="22"/>
      <c r="P14" s="22"/>
      <c r="Q14" s="22"/>
      <c r="R14" s="22"/>
      <c r="S14" s="22"/>
      <c r="T14" s="22"/>
      <c r="U14" s="22">
        <v>15</v>
      </c>
      <c r="V14" s="22"/>
      <c r="W14" s="22">
        <v>60</v>
      </c>
      <c r="X14" s="22">
        <v>60</v>
      </c>
      <c r="Y14" s="22">
        <v>30</v>
      </c>
      <c r="Z14" s="22"/>
      <c r="AA14" s="24">
        <v>50</v>
      </c>
      <c r="AB14" s="22"/>
      <c r="AC14" s="22">
        <v>60</v>
      </c>
      <c r="AD14" s="22"/>
      <c r="AE14" s="22"/>
      <c r="AF14" s="22">
        <v>25</v>
      </c>
      <c r="AG14" s="24">
        <v>16</v>
      </c>
      <c r="AH14" s="37">
        <f>SUM(D14:K14,M14:Z14,AB14:AF14)</f>
        <v>465</v>
      </c>
      <c r="AI14" s="37">
        <f>SUM(L14,AA14,AG14)</f>
        <v>76</v>
      </c>
      <c r="AJ14" s="38">
        <f t="shared" si="2"/>
        <v>541</v>
      </c>
      <c r="AK14" s="56" t="s">
        <v>26</v>
      </c>
    </row>
    <row r="15" spans="1:37" ht="15" thickTop="1"/>
  </sheetData>
  <mergeCells count="1">
    <mergeCell ref="D8:AG8"/>
  </mergeCells>
  <phoneticPr fontId="0" type="noConversion"/>
  <printOptions horizontalCentered="1" gridLines="1" gridLinesSet="0"/>
  <pageMargins left="0.19685039370078741" right="0.19685039370078741" top="0.70866141732283472" bottom="0.59055118110236227" header="0.51181102362204722" footer="0.23622047244094491"/>
  <pageSetup paperSize="9" orientation="landscape" horizontalDpi="1200" verticalDpi="1200" r:id="rId1"/>
  <headerFooter alignWithMargins="0">
    <oddFooter>&amp;CXIX. Bakancsos Atomkupa
Eredményértesítő&amp;R2016.03.19.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AJ15"/>
  <sheetViews>
    <sheetView view="pageBreakPreview" zoomScale="110" zoomScaleNormal="100" zoomScaleSheetLayoutView="110" workbookViewId="0">
      <selection activeCell="C11" sqref="C11"/>
    </sheetView>
  </sheetViews>
  <sheetFormatPr defaultColWidth="11.140625" defaultRowHeight="98.25" customHeight="1"/>
  <cols>
    <col min="1" max="1" width="4.42578125" style="4" customWidth="1"/>
    <col min="2" max="2" width="11.42578125" style="5" customWidth="1"/>
    <col min="3" max="3" width="10.5703125" style="6" customWidth="1"/>
    <col min="4" max="4" width="3.140625" style="6" customWidth="1"/>
    <col min="5" max="5" width="3.28515625" style="7" customWidth="1"/>
    <col min="6" max="7" width="3.28515625" style="4" customWidth="1"/>
    <col min="8" max="11" width="3.28515625" style="7" customWidth="1"/>
    <col min="12" max="14" width="3.28515625" style="17" customWidth="1"/>
    <col min="15" max="25" width="3.28515625" style="7" customWidth="1"/>
    <col min="26" max="26" width="3.28515625" style="17" customWidth="1"/>
    <col min="27" max="31" width="3.28515625" style="7" customWidth="1"/>
    <col min="32" max="32" width="3.28515625" style="17" customWidth="1"/>
    <col min="33" max="33" width="4.28515625" style="7" customWidth="1"/>
    <col min="34" max="34" width="3.85546875" style="7" customWidth="1"/>
    <col min="35" max="35" width="4.7109375" style="8" customWidth="1"/>
    <col min="36" max="36" width="3.7109375" style="15" customWidth="1"/>
    <col min="37" max="16384" width="11.140625" style="2"/>
  </cols>
  <sheetData>
    <row r="1" spans="1:36" s="3" customFormat="1" ht="135" customHeight="1" thickTop="1" thickBot="1">
      <c r="A1" s="46" t="s">
        <v>14</v>
      </c>
      <c r="B1" s="47" t="s">
        <v>43</v>
      </c>
      <c r="C1" s="47" t="s">
        <v>126</v>
      </c>
      <c r="D1" s="48" t="s">
        <v>44</v>
      </c>
      <c r="E1" s="48" t="s">
        <v>45</v>
      </c>
      <c r="F1" s="48" t="s">
        <v>46</v>
      </c>
      <c r="G1" s="48" t="s">
        <v>93</v>
      </c>
      <c r="H1" s="48" t="s">
        <v>48</v>
      </c>
      <c r="I1" s="48" t="s">
        <v>51</v>
      </c>
      <c r="J1" s="48" t="s">
        <v>52</v>
      </c>
      <c r="K1" s="48" t="s">
        <v>49</v>
      </c>
      <c r="L1" s="49" t="s">
        <v>3</v>
      </c>
      <c r="M1" s="48" t="s">
        <v>94</v>
      </c>
      <c r="N1" s="48" t="s">
        <v>95</v>
      </c>
      <c r="O1" s="48" t="s">
        <v>96</v>
      </c>
      <c r="P1" s="48" t="s">
        <v>105</v>
      </c>
      <c r="Q1" s="48" t="s">
        <v>57</v>
      </c>
      <c r="R1" s="48" t="s">
        <v>58</v>
      </c>
      <c r="S1" s="48" t="s">
        <v>97</v>
      </c>
      <c r="T1" s="48" t="s">
        <v>98</v>
      </c>
      <c r="U1" s="48" t="s">
        <v>99</v>
      </c>
      <c r="V1" s="48" t="s">
        <v>100</v>
      </c>
      <c r="W1" s="48" t="s">
        <v>101</v>
      </c>
      <c r="X1" s="48" t="s">
        <v>102</v>
      </c>
      <c r="Y1" s="48" t="s">
        <v>103</v>
      </c>
      <c r="Z1" s="49" t="s">
        <v>3</v>
      </c>
      <c r="AA1" s="48" t="s">
        <v>104</v>
      </c>
      <c r="AB1" s="48" t="s">
        <v>106</v>
      </c>
      <c r="AC1" s="48" t="s">
        <v>107</v>
      </c>
      <c r="AD1" s="48" t="s">
        <v>71</v>
      </c>
      <c r="AE1" s="48" t="s">
        <v>72</v>
      </c>
      <c r="AF1" s="49" t="s">
        <v>4</v>
      </c>
      <c r="AG1" s="50" t="s">
        <v>6</v>
      </c>
      <c r="AH1" s="50" t="s">
        <v>7</v>
      </c>
      <c r="AI1" s="51" t="s">
        <v>2</v>
      </c>
      <c r="AJ1" s="52" t="s">
        <v>5</v>
      </c>
    </row>
    <row r="2" spans="1:36" s="1" customFormat="1" ht="28.5" customHeight="1" thickTop="1">
      <c r="A2" s="57">
        <v>1</v>
      </c>
      <c r="B2" s="58" t="s">
        <v>19</v>
      </c>
      <c r="C2" s="59" t="s">
        <v>108</v>
      </c>
      <c r="D2" s="60"/>
      <c r="E2" s="61">
        <v>60</v>
      </c>
      <c r="F2" s="61"/>
      <c r="G2" s="61"/>
      <c r="H2" s="61"/>
      <c r="I2" s="61"/>
      <c r="J2" s="61"/>
      <c r="K2" s="61"/>
      <c r="L2" s="62"/>
      <c r="M2" s="63"/>
      <c r="N2" s="63"/>
      <c r="O2" s="61"/>
      <c r="P2" s="61"/>
      <c r="Q2" s="61">
        <v>20</v>
      </c>
      <c r="R2" s="61"/>
      <c r="S2" s="61"/>
      <c r="T2" s="61"/>
      <c r="U2" s="61"/>
      <c r="V2" s="61"/>
      <c r="W2" s="61"/>
      <c r="X2" s="61">
        <v>5</v>
      </c>
      <c r="Y2" s="61"/>
      <c r="Z2" s="62"/>
      <c r="AA2" s="61"/>
      <c r="AB2" s="61"/>
      <c r="AC2" s="61"/>
      <c r="AD2" s="61"/>
      <c r="AE2" s="61">
        <v>10</v>
      </c>
      <c r="AF2" s="62"/>
      <c r="AG2" s="64">
        <f t="shared" ref="AG2:AG14" si="0">SUM(D2:K2,M2:Y2,AA2:AE2)</f>
        <v>95</v>
      </c>
      <c r="AH2" s="64">
        <f>SUM(L2,Z2,AF2)</f>
        <v>0</v>
      </c>
      <c r="AI2" s="65">
        <f>SUM(AG2:AH2)</f>
        <v>95</v>
      </c>
      <c r="AJ2" s="66">
        <v>1</v>
      </c>
    </row>
    <row r="3" spans="1:36" s="1" customFormat="1" ht="34.5" customHeight="1">
      <c r="A3" s="25">
        <v>2</v>
      </c>
      <c r="B3" s="20" t="s">
        <v>28</v>
      </c>
      <c r="C3" s="14" t="s">
        <v>109</v>
      </c>
      <c r="D3" s="54">
        <v>10</v>
      </c>
      <c r="E3" s="9"/>
      <c r="F3" s="9"/>
      <c r="G3" s="9"/>
      <c r="H3" s="9"/>
      <c r="I3" s="9"/>
      <c r="J3" s="9">
        <v>30</v>
      </c>
      <c r="K3" s="9"/>
      <c r="L3" s="19"/>
      <c r="M3" s="16"/>
      <c r="N3" s="16"/>
      <c r="O3" s="9"/>
      <c r="P3" s="9"/>
      <c r="Q3" s="9"/>
      <c r="R3" s="9"/>
      <c r="S3" s="9"/>
      <c r="T3" s="9">
        <v>15</v>
      </c>
      <c r="U3" s="9"/>
      <c r="V3" s="9"/>
      <c r="W3" s="9"/>
      <c r="X3" s="9">
        <v>5</v>
      </c>
      <c r="Y3" s="9"/>
      <c r="Z3" s="19"/>
      <c r="AA3" s="9"/>
      <c r="AB3" s="9">
        <v>60</v>
      </c>
      <c r="AC3" s="9">
        <v>60</v>
      </c>
      <c r="AD3" s="9"/>
      <c r="AE3" s="9"/>
      <c r="AF3" s="19"/>
      <c r="AG3" s="13">
        <f t="shared" si="0"/>
        <v>180</v>
      </c>
      <c r="AH3" s="13">
        <f t="shared" ref="AH3:AH10" si="1">SUM(L3,,Z3,AF3)</f>
        <v>0</v>
      </c>
      <c r="AI3" s="26">
        <f t="shared" ref="AI3:AI5" si="2">SUM(AG3:AH3)</f>
        <v>180</v>
      </c>
      <c r="AJ3" s="45">
        <v>2</v>
      </c>
    </row>
    <row r="4" spans="1:36" s="1" customFormat="1" ht="34.5" customHeight="1">
      <c r="A4" s="25">
        <v>3</v>
      </c>
      <c r="B4" s="20" t="s">
        <v>13</v>
      </c>
      <c r="C4" s="14" t="s">
        <v>110</v>
      </c>
      <c r="D4" s="54">
        <v>5</v>
      </c>
      <c r="E4" s="9">
        <v>60</v>
      </c>
      <c r="F4" s="9"/>
      <c r="G4" s="9"/>
      <c r="H4" s="9"/>
      <c r="I4" s="9">
        <v>60</v>
      </c>
      <c r="J4" s="9"/>
      <c r="K4" s="9"/>
      <c r="L4" s="19"/>
      <c r="M4" s="16"/>
      <c r="N4" s="16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19"/>
      <c r="AA4" s="9"/>
      <c r="AB4" s="9">
        <v>60</v>
      </c>
      <c r="AC4" s="9"/>
      <c r="AD4" s="9"/>
      <c r="AE4" s="9">
        <v>5</v>
      </c>
      <c r="AF4" s="19"/>
      <c r="AG4" s="13">
        <f t="shared" si="0"/>
        <v>190</v>
      </c>
      <c r="AH4" s="13">
        <f t="shared" si="1"/>
        <v>0</v>
      </c>
      <c r="AI4" s="26">
        <f t="shared" si="2"/>
        <v>190</v>
      </c>
      <c r="AJ4" s="45">
        <v>3</v>
      </c>
    </row>
    <row r="5" spans="1:36" s="1" customFormat="1" ht="29.25" customHeight="1">
      <c r="A5" s="25">
        <v>4</v>
      </c>
      <c r="B5" s="20" t="s">
        <v>111</v>
      </c>
      <c r="C5" s="14" t="s">
        <v>17</v>
      </c>
      <c r="D5" s="54">
        <v>5</v>
      </c>
      <c r="E5" s="9">
        <v>60</v>
      </c>
      <c r="F5" s="9"/>
      <c r="G5" s="9"/>
      <c r="H5" s="9"/>
      <c r="I5" s="9">
        <v>60</v>
      </c>
      <c r="J5" s="9"/>
      <c r="K5" s="9"/>
      <c r="L5" s="19"/>
      <c r="M5" s="16"/>
      <c r="N5" s="16"/>
      <c r="O5" s="9"/>
      <c r="P5" s="9"/>
      <c r="Q5" s="9"/>
      <c r="R5" s="9"/>
      <c r="S5" s="9"/>
      <c r="T5" s="9"/>
      <c r="U5" s="9"/>
      <c r="V5" s="9"/>
      <c r="W5" s="9"/>
      <c r="X5" s="9">
        <v>10</v>
      </c>
      <c r="Y5" s="9"/>
      <c r="Z5" s="19"/>
      <c r="AA5" s="9"/>
      <c r="AB5" s="9">
        <v>60</v>
      </c>
      <c r="AC5" s="9"/>
      <c r="AD5" s="9"/>
      <c r="AE5" s="9"/>
      <c r="AF5" s="19"/>
      <c r="AG5" s="13">
        <f t="shared" si="0"/>
        <v>195</v>
      </c>
      <c r="AH5" s="13">
        <f t="shared" si="1"/>
        <v>0</v>
      </c>
      <c r="AI5" s="26">
        <f t="shared" si="2"/>
        <v>195</v>
      </c>
      <c r="AJ5" s="45">
        <v>4</v>
      </c>
    </row>
    <row r="6" spans="1:36" s="1" customFormat="1" ht="27" customHeight="1">
      <c r="A6" s="25">
        <v>5</v>
      </c>
      <c r="B6" s="20" t="s">
        <v>112</v>
      </c>
      <c r="C6" s="14" t="s">
        <v>113</v>
      </c>
      <c r="D6" s="54">
        <v>5</v>
      </c>
      <c r="E6" s="9">
        <v>60</v>
      </c>
      <c r="F6" s="9"/>
      <c r="G6" s="9"/>
      <c r="H6" s="9"/>
      <c r="I6" s="9">
        <v>60</v>
      </c>
      <c r="J6" s="9"/>
      <c r="K6" s="9"/>
      <c r="L6" s="19"/>
      <c r="M6" s="16"/>
      <c r="N6" s="16"/>
      <c r="O6" s="9"/>
      <c r="P6" s="9"/>
      <c r="Q6" s="9"/>
      <c r="R6" s="9"/>
      <c r="S6" s="9"/>
      <c r="T6" s="9"/>
      <c r="U6" s="9"/>
      <c r="V6" s="9"/>
      <c r="W6" s="9"/>
      <c r="X6" s="9">
        <v>11</v>
      </c>
      <c r="Y6" s="9"/>
      <c r="Z6" s="19">
        <v>2</v>
      </c>
      <c r="AA6" s="9"/>
      <c r="AB6" s="9"/>
      <c r="AC6" s="9">
        <v>60</v>
      </c>
      <c r="AD6" s="9"/>
      <c r="AE6" s="9">
        <v>5</v>
      </c>
      <c r="AF6" s="19"/>
      <c r="AG6" s="13">
        <f t="shared" si="0"/>
        <v>201</v>
      </c>
      <c r="AH6" s="13">
        <f t="shared" si="1"/>
        <v>2</v>
      </c>
      <c r="AI6" s="26">
        <f t="shared" ref="AI6:AI9" si="3">SUM(AG6:AH6)</f>
        <v>203</v>
      </c>
      <c r="AJ6" s="45" t="s">
        <v>26</v>
      </c>
    </row>
    <row r="7" spans="1:36" s="1" customFormat="1" ht="27" customHeight="1">
      <c r="A7" s="25">
        <v>6</v>
      </c>
      <c r="B7" s="20" t="s">
        <v>114</v>
      </c>
      <c r="C7" s="14" t="s">
        <v>115</v>
      </c>
      <c r="D7" s="54"/>
      <c r="E7" s="9">
        <v>60</v>
      </c>
      <c r="F7" s="9"/>
      <c r="G7" s="9"/>
      <c r="H7" s="9"/>
      <c r="I7" s="9">
        <v>60</v>
      </c>
      <c r="J7" s="9"/>
      <c r="K7" s="9"/>
      <c r="L7" s="19">
        <v>4</v>
      </c>
      <c r="M7" s="16">
        <v>100</v>
      </c>
      <c r="N7" s="16"/>
      <c r="O7" s="9"/>
      <c r="P7" s="9"/>
      <c r="Q7" s="9"/>
      <c r="R7" s="9"/>
      <c r="S7" s="9"/>
      <c r="T7" s="9"/>
      <c r="U7" s="9"/>
      <c r="V7" s="9"/>
      <c r="W7" s="9"/>
      <c r="X7" s="9">
        <v>2</v>
      </c>
      <c r="Y7" s="9"/>
      <c r="Z7" s="19">
        <v>30</v>
      </c>
      <c r="AA7" s="9"/>
      <c r="AB7" s="9"/>
      <c r="AC7" s="9"/>
      <c r="AD7" s="9"/>
      <c r="AE7" s="9"/>
      <c r="AF7" s="19">
        <v>20</v>
      </c>
      <c r="AG7" s="13">
        <f t="shared" si="0"/>
        <v>222</v>
      </c>
      <c r="AH7" s="13">
        <f t="shared" si="1"/>
        <v>54</v>
      </c>
      <c r="AI7" s="26">
        <f t="shared" si="3"/>
        <v>276</v>
      </c>
      <c r="AJ7" s="45">
        <v>5</v>
      </c>
    </row>
    <row r="8" spans="1:36" s="1" customFormat="1" ht="27" customHeight="1">
      <c r="A8" s="25">
        <v>7</v>
      </c>
      <c r="B8" s="20" t="s">
        <v>116</v>
      </c>
      <c r="C8" s="14" t="s">
        <v>117</v>
      </c>
      <c r="D8" s="54">
        <v>15</v>
      </c>
      <c r="E8" s="9"/>
      <c r="F8" s="9"/>
      <c r="G8" s="9">
        <v>60</v>
      </c>
      <c r="H8" s="9">
        <v>60</v>
      </c>
      <c r="I8" s="9">
        <v>60</v>
      </c>
      <c r="J8" s="9"/>
      <c r="K8" s="9"/>
      <c r="L8" s="19"/>
      <c r="M8" s="16"/>
      <c r="N8" s="16"/>
      <c r="O8" s="9"/>
      <c r="P8" s="9"/>
      <c r="Q8" s="9"/>
      <c r="R8" s="9"/>
      <c r="S8" s="9"/>
      <c r="T8" s="9"/>
      <c r="U8" s="9"/>
      <c r="V8" s="9"/>
      <c r="W8" s="9">
        <v>60</v>
      </c>
      <c r="X8" s="9"/>
      <c r="Y8" s="9"/>
      <c r="Z8" s="19"/>
      <c r="AA8" s="9"/>
      <c r="AB8" s="9">
        <v>60</v>
      </c>
      <c r="AC8" s="9"/>
      <c r="AD8" s="9"/>
      <c r="AE8" s="9"/>
      <c r="AF8" s="19"/>
      <c r="AG8" s="13">
        <f t="shared" si="0"/>
        <v>315</v>
      </c>
      <c r="AH8" s="13">
        <f t="shared" si="1"/>
        <v>0</v>
      </c>
      <c r="AI8" s="26">
        <f t="shared" si="3"/>
        <v>315</v>
      </c>
      <c r="AJ8" s="45" t="s">
        <v>26</v>
      </c>
    </row>
    <row r="9" spans="1:36" s="1" customFormat="1" ht="27" customHeight="1">
      <c r="A9" s="25">
        <v>8</v>
      </c>
      <c r="B9" s="20" t="s">
        <v>25</v>
      </c>
      <c r="C9" s="14" t="s">
        <v>118</v>
      </c>
      <c r="D9" s="54">
        <v>40</v>
      </c>
      <c r="E9" s="9"/>
      <c r="F9" s="9"/>
      <c r="G9" s="9"/>
      <c r="H9" s="9">
        <v>60</v>
      </c>
      <c r="I9" s="9">
        <v>60</v>
      </c>
      <c r="J9" s="9">
        <v>30</v>
      </c>
      <c r="K9" s="9"/>
      <c r="L9" s="19"/>
      <c r="M9" s="16"/>
      <c r="N9" s="16"/>
      <c r="O9" s="9"/>
      <c r="P9" s="9"/>
      <c r="Q9" s="9"/>
      <c r="R9" s="9"/>
      <c r="S9" s="9"/>
      <c r="T9" s="9"/>
      <c r="U9" s="9"/>
      <c r="V9" s="9"/>
      <c r="W9" s="9"/>
      <c r="X9" s="9">
        <v>5</v>
      </c>
      <c r="Y9" s="9"/>
      <c r="Z9" s="19">
        <v>4</v>
      </c>
      <c r="AA9" s="9"/>
      <c r="AB9" s="9">
        <v>60</v>
      </c>
      <c r="AC9" s="9">
        <v>60</v>
      </c>
      <c r="AD9" s="9"/>
      <c r="AE9" s="9">
        <v>60</v>
      </c>
      <c r="AF9" s="19">
        <v>8</v>
      </c>
      <c r="AG9" s="13">
        <f t="shared" si="0"/>
        <v>375</v>
      </c>
      <c r="AH9" s="13">
        <f t="shared" si="1"/>
        <v>12</v>
      </c>
      <c r="AI9" s="26">
        <f t="shared" si="3"/>
        <v>387</v>
      </c>
      <c r="AJ9" s="45">
        <v>6</v>
      </c>
    </row>
    <row r="10" spans="1:36" s="1" customFormat="1" ht="26.25" customHeight="1">
      <c r="A10" s="25">
        <v>9</v>
      </c>
      <c r="B10" s="20" t="s">
        <v>20</v>
      </c>
      <c r="C10" s="14" t="s">
        <v>119</v>
      </c>
      <c r="D10" s="54">
        <v>40</v>
      </c>
      <c r="E10" s="9">
        <v>60</v>
      </c>
      <c r="F10" s="9"/>
      <c r="G10" s="9"/>
      <c r="H10" s="9"/>
      <c r="I10" s="9">
        <v>60</v>
      </c>
      <c r="J10" s="9"/>
      <c r="K10" s="9"/>
      <c r="L10" s="19">
        <v>38</v>
      </c>
      <c r="M10" s="16"/>
      <c r="N10" s="16">
        <v>20</v>
      </c>
      <c r="O10" s="9"/>
      <c r="P10" s="9"/>
      <c r="Q10" s="9"/>
      <c r="R10" s="9"/>
      <c r="S10" s="9"/>
      <c r="T10" s="9">
        <v>15</v>
      </c>
      <c r="U10" s="9"/>
      <c r="V10" s="9">
        <v>60</v>
      </c>
      <c r="W10" s="9"/>
      <c r="X10" s="9">
        <v>15</v>
      </c>
      <c r="Y10" s="9"/>
      <c r="Z10" s="19">
        <v>14</v>
      </c>
      <c r="AA10" s="9"/>
      <c r="AB10" s="9"/>
      <c r="AC10" s="9"/>
      <c r="AD10" s="9">
        <v>60</v>
      </c>
      <c r="AE10" s="9">
        <v>60</v>
      </c>
      <c r="AF10" s="19">
        <v>22</v>
      </c>
      <c r="AG10" s="13">
        <f t="shared" si="0"/>
        <v>390</v>
      </c>
      <c r="AH10" s="13">
        <f t="shared" si="1"/>
        <v>74</v>
      </c>
      <c r="AI10" s="26">
        <f>SUM(AG10:AH10)</f>
        <v>464</v>
      </c>
      <c r="AJ10" s="45" t="s">
        <v>26</v>
      </c>
    </row>
    <row r="11" spans="1:36" ht="33" customHeight="1">
      <c r="A11" s="25">
        <v>10</v>
      </c>
      <c r="B11" s="20" t="s">
        <v>23</v>
      </c>
      <c r="C11" s="14" t="s">
        <v>120</v>
      </c>
      <c r="D11" s="54">
        <v>10</v>
      </c>
      <c r="E11" s="9">
        <v>60</v>
      </c>
      <c r="F11" s="9">
        <v>60</v>
      </c>
      <c r="G11" s="9"/>
      <c r="H11" s="9">
        <v>60</v>
      </c>
      <c r="I11" s="9">
        <v>60</v>
      </c>
      <c r="J11" s="9"/>
      <c r="K11" s="9"/>
      <c r="L11" s="19"/>
      <c r="M11" s="16">
        <v>100</v>
      </c>
      <c r="N11" s="16"/>
      <c r="O11" s="9"/>
      <c r="P11" s="9"/>
      <c r="Q11" s="9"/>
      <c r="R11" s="9"/>
      <c r="S11" s="9"/>
      <c r="T11" s="9">
        <v>60</v>
      </c>
      <c r="U11" s="9"/>
      <c r="V11" s="9"/>
      <c r="W11" s="9"/>
      <c r="X11" s="9"/>
      <c r="Y11" s="9"/>
      <c r="Z11" s="19"/>
      <c r="AA11" s="9"/>
      <c r="AB11" s="9"/>
      <c r="AC11" s="9">
        <v>60</v>
      </c>
      <c r="AD11" s="9"/>
      <c r="AE11" s="9">
        <v>20</v>
      </c>
      <c r="AF11" s="19"/>
      <c r="AG11" s="13">
        <f t="shared" si="0"/>
        <v>490</v>
      </c>
      <c r="AH11" s="13">
        <f>SUM(L11,Z11,AF11)</f>
        <v>0</v>
      </c>
      <c r="AI11" s="26">
        <f t="shared" ref="AI11:AI14" si="4">SUM(AG11:AH11)</f>
        <v>490</v>
      </c>
      <c r="AJ11" s="44">
        <v>7</v>
      </c>
    </row>
    <row r="12" spans="1:36" ht="33" customHeight="1">
      <c r="A12" s="25">
        <v>11</v>
      </c>
      <c r="B12" s="20" t="s">
        <v>121</v>
      </c>
      <c r="C12" s="14" t="s">
        <v>122</v>
      </c>
      <c r="D12" s="54">
        <v>60</v>
      </c>
      <c r="E12" s="9"/>
      <c r="F12" s="9"/>
      <c r="G12" s="9"/>
      <c r="H12" s="9">
        <v>60</v>
      </c>
      <c r="I12" s="9">
        <v>60</v>
      </c>
      <c r="J12" s="9">
        <v>30</v>
      </c>
      <c r="K12" s="9"/>
      <c r="L12" s="19"/>
      <c r="M12" s="16"/>
      <c r="N12" s="16"/>
      <c r="O12" s="9"/>
      <c r="P12" s="9"/>
      <c r="Q12" s="9"/>
      <c r="R12" s="9"/>
      <c r="S12" s="9"/>
      <c r="T12" s="9"/>
      <c r="U12" s="9"/>
      <c r="V12" s="9"/>
      <c r="W12" s="9"/>
      <c r="X12" s="9">
        <v>100</v>
      </c>
      <c r="Y12" s="9"/>
      <c r="Z12" s="19">
        <v>2</v>
      </c>
      <c r="AA12" s="9"/>
      <c r="AB12" s="9">
        <v>60</v>
      </c>
      <c r="AC12" s="9">
        <v>60</v>
      </c>
      <c r="AD12" s="9"/>
      <c r="AE12" s="9">
        <v>60</v>
      </c>
      <c r="AF12" s="19">
        <v>4</v>
      </c>
      <c r="AG12" s="13">
        <f t="shared" si="0"/>
        <v>490</v>
      </c>
      <c r="AH12" s="13">
        <f>SUM(L12,Z12,AF12)</f>
        <v>6</v>
      </c>
      <c r="AI12" s="26">
        <f t="shared" si="4"/>
        <v>496</v>
      </c>
      <c r="AJ12" s="45" t="s">
        <v>26</v>
      </c>
    </row>
    <row r="13" spans="1:36" ht="26.25" customHeight="1">
      <c r="A13" s="25">
        <v>12</v>
      </c>
      <c r="B13" s="20" t="s">
        <v>123</v>
      </c>
      <c r="C13" s="14" t="s">
        <v>124</v>
      </c>
      <c r="D13" s="54"/>
      <c r="E13" s="9"/>
      <c r="F13" s="9">
        <v>60</v>
      </c>
      <c r="G13" s="9"/>
      <c r="H13" s="9"/>
      <c r="I13" s="9"/>
      <c r="J13" s="9">
        <v>30</v>
      </c>
      <c r="K13" s="9"/>
      <c r="L13" s="19">
        <v>2</v>
      </c>
      <c r="M13" s="16"/>
      <c r="N13" s="16"/>
      <c r="O13" s="9"/>
      <c r="P13" s="9"/>
      <c r="Q13" s="9">
        <v>20</v>
      </c>
      <c r="R13" s="9"/>
      <c r="S13" s="9"/>
      <c r="T13" s="9">
        <v>45</v>
      </c>
      <c r="U13" s="9"/>
      <c r="V13" s="9">
        <v>60</v>
      </c>
      <c r="W13" s="9"/>
      <c r="X13" s="9">
        <v>5</v>
      </c>
      <c r="Y13" s="9"/>
      <c r="Z13" s="19">
        <v>58</v>
      </c>
      <c r="AA13" s="9"/>
      <c r="AB13" s="9">
        <v>60</v>
      </c>
      <c r="AC13" s="9"/>
      <c r="AD13" s="9">
        <v>60</v>
      </c>
      <c r="AE13" s="9">
        <v>100</v>
      </c>
      <c r="AF13" s="19">
        <v>2</v>
      </c>
      <c r="AG13" s="13">
        <f t="shared" si="0"/>
        <v>440</v>
      </c>
      <c r="AH13" s="13">
        <f>SUM(L13,Z13,AF13)</f>
        <v>62</v>
      </c>
      <c r="AI13" s="26">
        <f t="shared" si="4"/>
        <v>502</v>
      </c>
      <c r="AJ13" s="44" t="s">
        <v>162</v>
      </c>
    </row>
    <row r="14" spans="1:36" ht="36.75" customHeight="1" thickBot="1">
      <c r="A14" s="36">
        <v>13</v>
      </c>
      <c r="B14" s="21" t="s">
        <v>29</v>
      </c>
      <c r="C14" s="53" t="s">
        <v>125</v>
      </c>
      <c r="D14" s="55">
        <v>40</v>
      </c>
      <c r="E14" s="22">
        <v>60</v>
      </c>
      <c r="F14" s="22"/>
      <c r="G14" s="22"/>
      <c r="H14" s="22">
        <v>60</v>
      </c>
      <c r="I14" s="22">
        <v>60</v>
      </c>
      <c r="J14" s="22"/>
      <c r="K14" s="22"/>
      <c r="L14" s="24">
        <v>18</v>
      </c>
      <c r="M14" s="23"/>
      <c r="N14" s="23"/>
      <c r="O14" s="22"/>
      <c r="P14" s="22"/>
      <c r="Q14" s="22"/>
      <c r="R14" s="22"/>
      <c r="S14" s="22"/>
      <c r="T14" s="22">
        <v>30</v>
      </c>
      <c r="U14" s="22"/>
      <c r="V14" s="22">
        <v>60</v>
      </c>
      <c r="W14" s="22"/>
      <c r="X14" s="22">
        <v>20</v>
      </c>
      <c r="Y14" s="22"/>
      <c r="Z14" s="24">
        <v>50</v>
      </c>
      <c r="AA14" s="22"/>
      <c r="AB14" s="22"/>
      <c r="AC14" s="22">
        <v>60</v>
      </c>
      <c r="AD14" s="22">
        <v>60</v>
      </c>
      <c r="AE14" s="22">
        <v>60</v>
      </c>
      <c r="AF14" s="24">
        <v>8</v>
      </c>
      <c r="AG14" s="37">
        <f t="shared" si="0"/>
        <v>510</v>
      </c>
      <c r="AH14" s="37">
        <f>SUM(L14,Z14,AF14)</f>
        <v>76</v>
      </c>
      <c r="AI14" s="38">
        <f t="shared" si="4"/>
        <v>586</v>
      </c>
      <c r="AJ14" s="56" t="s">
        <v>26</v>
      </c>
    </row>
    <row r="15" spans="1:36" ht="15" thickTop="1"/>
  </sheetData>
  <printOptions horizontalCentered="1" gridLines="1" gridLinesSet="0"/>
  <pageMargins left="0.19685039370078741" right="0.19685039370078741" top="0.70866141732283472" bottom="0.59055118110236227" header="0.51181102362204722" footer="0.23622047244094491"/>
  <pageSetup paperSize="9" scale="98" orientation="landscape" horizontalDpi="1200" verticalDpi="1200" r:id="rId1"/>
  <headerFooter alignWithMargins="0">
    <oddFooter>&amp;CXIX. Bakancsos Atomkupa
Eredményértesítő&amp;R2016.03.19.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AC17"/>
  <sheetViews>
    <sheetView view="pageBreakPreview" zoomScale="110" zoomScaleNormal="100" zoomScaleSheetLayoutView="110" workbookViewId="0">
      <selection activeCell="C11" sqref="C11"/>
    </sheetView>
  </sheetViews>
  <sheetFormatPr defaultColWidth="11.140625" defaultRowHeight="98.25" customHeight="1"/>
  <cols>
    <col min="1" max="1" width="4.42578125" style="4" customWidth="1"/>
    <col min="2" max="2" width="11.42578125" style="5" customWidth="1"/>
    <col min="3" max="3" width="12.28515625" style="6" customWidth="1"/>
    <col min="4" max="4" width="3.7109375" style="6" customWidth="1"/>
    <col min="5" max="7" width="3.28515625" style="7" customWidth="1"/>
    <col min="8" max="10" width="3.28515625" style="4" customWidth="1"/>
    <col min="11" max="12" width="3.28515625" style="7" customWidth="1"/>
    <col min="13" max="19" width="3.28515625" style="17" customWidth="1"/>
    <col min="20" max="24" width="3.28515625" style="7" customWidth="1"/>
    <col min="25" max="25" width="4.28515625" style="7" customWidth="1"/>
    <col min="26" max="26" width="3.85546875" style="7" customWidth="1"/>
    <col min="27" max="27" width="4.7109375" style="8" customWidth="1"/>
    <col min="28" max="28" width="3.7109375" style="15" customWidth="1"/>
    <col min="29" max="29" width="3.85546875" style="2" customWidth="1"/>
    <col min="30" max="16384" width="11.140625" style="2"/>
  </cols>
  <sheetData>
    <row r="1" spans="1:29" s="3" customFormat="1" ht="135" customHeight="1" thickTop="1" thickBot="1">
      <c r="A1" s="46" t="s">
        <v>42</v>
      </c>
      <c r="B1" s="47" t="s">
        <v>43</v>
      </c>
      <c r="C1" s="47" t="s">
        <v>163</v>
      </c>
      <c r="D1" s="48" t="s">
        <v>44</v>
      </c>
      <c r="E1" s="48" t="s">
        <v>129</v>
      </c>
      <c r="F1" s="48" t="s">
        <v>130</v>
      </c>
      <c r="G1" s="49" t="s">
        <v>3</v>
      </c>
      <c r="H1" s="48" t="s">
        <v>131</v>
      </c>
      <c r="I1" s="48" t="s">
        <v>132</v>
      </c>
      <c r="J1" s="48" t="s">
        <v>133</v>
      </c>
      <c r="K1" s="48" t="s">
        <v>134</v>
      </c>
      <c r="L1" s="49" t="s">
        <v>3</v>
      </c>
      <c r="M1" s="48" t="s">
        <v>135</v>
      </c>
      <c r="N1" s="48" t="s">
        <v>136</v>
      </c>
      <c r="O1" s="48" t="s">
        <v>137</v>
      </c>
      <c r="P1" s="48" t="s">
        <v>145</v>
      </c>
      <c r="Q1" s="48" t="s">
        <v>138</v>
      </c>
      <c r="R1" s="48" t="s">
        <v>139</v>
      </c>
      <c r="S1" s="49" t="s">
        <v>3</v>
      </c>
      <c r="T1" s="48" t="s">
        <v>140</v>
      </c>
      <c r="U1" s="48" t="s">
        <v>141</v>
      </c>
      <c r="V1" s="48" t="s">
        <v>142</v>
      </c>
      <c r="W1" s="48" t="s">
        <v>143</v>
      </c>
      <c r="X1" s="48" t="s">
        <v>144</v>
      </c>
      <c r="Y1" s="49" t="s">
        <v>4</v>
      </c>
      <c r="Z1" s="50" t="s">
        <v>6</v>
      </c>
      <c r="AA1" s="50" t="s">
        <v>7</v>
      </c>
      <c r="AB1" s="51" t="s">
        <v>2</v>
      </c>
      <c r="AC1" s="52" t="s">
        <v>5</v>
      </c>
    </row>
    <row r="2" spans="1:29" s="3" customFormat="1" ht="13.5" customHeight="1" thickTop="1">
      <c r="A2" s="32" t="s">
        <v>24</v>
      </c>
      <c r="B2" s="10"/>
      <c r="C2" s="10"/>
      <c r="D2" s="10"/>
      <c r="E2" s="67"/>
      <c r="F2" s="67"/>
      <c r="G2" s="68"/>
      <c r="H2" s="67"/>
      <c r="I2" s="67"/>
      <c r="J2" s="67"/>
      <c r="K2" s="67"/>
      <c r="L2" s="68"/>
      <c r="M2" s="67"/>
      <c r="N2" s="67"/>
      <c r="O2" s="67"/>
      <c r="P2" s="67"/>
      <c r="Q2" s="67"/>
      <c r="R2" s="67"/>
      <c r="S2" s="68"/>
      <c r="T2" s="67"/>
      <c r="U2" s="67"/>
      <c r="V2" s="67"/>
      <c r="W2" s="67"/>
      <c r="X2" s="67"/>
      <c r="Y2" s="68"/>
      <c r="Z2" s="11"/>
      <c r="AA2" s="11"/>
      <c r="AB2" s="12"/>
      <c r="AC2" s="69"/>
    </row>
    <row r="3" spans="1:29" s="1" customFormat="1" ht="34.5" customHeight="1">
      <c r="A3" s="25">
        <v>1</v>
      </c>
      <c r="B3" s="39" t="s">
        <v>127</v>
      </c>
      <c r="C3" s="40" t="s">
        <v>128</v>
      </c>
      <c r="D3" s="54">
        <v>20</v>
      </c>
      <c r="E3" s="9"/>
      <c r="F3" s="9"/>
      <c r="G3" s="19"/>
      <c r="H3" s="9">
        <v>60</v>
      </c>
      <c r="I3" s="9"/>
      <c r="J3" s="9"/>
      <c r="K3" s="9"/>
      <c r="L3" s="19">
        <v>4</v>
      </c>
      <c r="M3" s="9">
        <v>2</v>
      </c>
      <c r="N3" s="9"/>
      <c r="O3" s="9">
        <v>10</v>
      </c>
      <c r="P3" s="9"/>
      <c r="Q3" s="9"/>
      <c r="R3" s="9"/>
      <c r="S3" s="19"/>
      <c r="T3" s="9"/>
      <c r="U3" s="9"/>
      <c r="V3" s="9"/>
      <c r="W3" s="9"/>
      <c r="X3" s="9">
        <v>60</v>
      </c>
      <c r="Y3" s="19">
        <v>4</v>
      </c>
      <c r="Z3" s="13">
        <f>SUM(D3:F3,H3:K3,M3:R3,T3:X3)</f>
        <v>152</v>
      </c>
      <c r="AA3" s="13">
        <f t="shared" ref="AA3:AA12" si="0">SUM(G3,L3,S3,Y3)</f>
        <v>8</v>
      </c>
      <c r="AB3" s="26">
        <f>SUM(Z3:AA3)</f>
        <v>160</v>
      </c>
      <c r="AC3" s="78" t="s">
        <v>26</v>
      </c>
    </row>
    <row r="4" spans="1:29" s="1" customFormat="1" ht="34.5" customHeight="1">
      <c r="A4" s="25">
        <v>2</v>
      </c>
      <c r="B4" s="39" t="s">
        <v>146</v>
      </c>
      <c r="C4" s="40" t="s">
        <v>147</v>
      </c>
      <c r="D4" s="54">
        <v>10</v>
      </c>
      <c r="E4" s="9"/>
      <c r="F4" s="9"/>
      <c r="G4" s="19"/>
      <c r="H4" s="9">
        <v>60</v>
      </c>
      <c r="I4" s="9">
        <v>60</v>
      </c>
      <c r="J4" s="9"/>
      <c r="K4" s="9"/>
      <c r="L4" s="19"/>
      <c r="M4" s="9">
        <v>21</v>
      </c>
      <c r="N4" s="9"/>
      <c r="O4" s="9"/>
      <c r="P4" s="9"/>
      <c r="Q4" s="9"/>
      <c r="R4" s="9"/>
      <c r="S4" s="19">
        <v>8</v>
      </c>
      <c r="T4" s="9"/>
      <c r="U4" s="9"/>
      <c r="V4" s="9"/>
      <c r="W4" s="9"/>
      <c r="X4" s="9"/>
      <c r="Y4" s="19">
        <v>4</v>
      </c>
      <c r="Z4" s="13">
        <f t="shared" ref="Z4:Z11" si="1">SUM(D4:F4,H4:K4,M4:R4,T4:X4)</f>
        <v>151</v>
      </c>
      <c r="AA4" s="13">
        <f t="shared" si="0"/>
        <v>12</v>
      </c>
      <c r="AB4" s="26">
        <f t="shared" ref="AB4:AB12" si="2">SUM(Z4:AA4)</f>
        <v>163</v>
      </c>
      <c r="AC4" s="42" t="s">
        <v>33</v>
      </c>
    </row>
    <row r="5" spans="1:29" s="1" customFormat="1" ht="34.5" customHeight="1">
      <c r="A5" s="25">
        <v>3</v>
      </c>
      <c r="B5" s="39" t="s">
        <v>148</v>
      </c>
      <c r="C5" s="40" t="s">
        <v>149</v>
      </c>
      <c r="D5" s="54"/>
      <c r="E5" s="9"/>
      <c r="F5" s="9"/>
      <c r="G5" s="19"/>
      <c r="H5" s="9">
        <v>60</v>
      </c>
      <c r="I5" s="9"/>
      <c r="J5" s="9"/>
      <c r="K5" s="9"/>
      <c r="L5" s="19"/>
      <c r="M5" s="9">
        <v>12</v>
      </c>
      <c r="N5" s="9"/>
      <c r="O5" s="9"/>
      <c r="P5" s="9"/>
      <c r="Q5" s="9"/>
      <c r="R5" s="9"/>
      <c r="S5" s="19">
        <v>8</v>
      </c>
      <c r="T5" s="9">
        <v>60</v>
      </c>
      <c r="U5" s="9"/>
      <c r="V5" s="9"/>
      <c r="W5" s="9"/>
      <c r="X5" s="9">
        <v>60</v>
      </c>
      <c r="Y5" s="19">
        <v>4</v>
      </c>
      <c r="Z5" s="13">
        <f t="shared" si="1"/>
        <v>192</v>
      </c>
      <c r="AA5" s="13">
        <f t="shared" si="0"/>
        <v>12</v>
      </c>
      <c r="AB5" s="26">
        <f t="shared" si="2"/>
        <v>204</v>
      </c>
      <c r="AC5" s="42" t="s">
        <v>34</v>
      </c>
    </row>
    <row r="6" spans="1:29" s="1" customFormat="1" ht="34.5" customHeight="1">
      <c r="A6" s="25">
        <v>4</v>
      </c>
      <c r="B6" s="39" t="s">
        <v>9</v>
      </c>
      <c r="C6" s="40" t="s">
        <v>150</v>
      </c>
      <c r="D6" s="54">
        <v>10</v>
      </c>
      <c r="E6" s="9"/>
      <c r="F6" s="9"/>
      <c r="G6" s="19"/>
      <c r="H6" s="9">
        <v>60</v>
      </c>
      <c r="I6" s="9">
        <v>60</v>
      </c>
      <c r="J6" s="9"/>
      <c r="K6" s="9"/>
      <c r="L6" s="19"/>
      <c r="M6" s="9">
        <v>5</v>
      </c>
      <c r="N6" s="9"/>
      <c r="O6" s="9"/>
      <c r="P6" s="9"/>
      <c r="Q6" s="9">
        <v>30</v>
      </c>
      <c r="R6" s="9"/>
      <c r="S6" s="19"/>
      <c r="T6" s="9"/>
      <c r="U6" s="9"/>
      <c r="V6" s="9"/>
      <c r="W6" s="9">
        <v>60</v>
      </c>
      <c r="X6" s="9"/>
      <c r="Y6" s="19">
        <v>12</v>
      </c>
      <c r="Z6" s="13">
        <f t="shared" si="1"/>
        <v>225</v>
      </c>
      <c r="AA6" s="13">
        <f t="shared" si="0"/>
        <v>12</v>
      </c>
      <c r="AB6" s="26">
        <f t="shared" ref="AB6" si="3">SUM(Z6:AA6)</f>
        <v>237</v>
      </c>
      <c r="AC6" s="42" t="s">
        <v>35</v>
      </c>
    </row>
    <row r="7" spans="1:29" s="1" customFormat="1" ht="34.5" customHeight="1">
      <c r="A7" s="25">
        <v>4</v>
      </c>
      <c r="B7" s="39" t="s">
        <v>11</v>
      </c>
      <c r="C7" s="40" t="s">
        <v>151</v>
      </c>
      <c r="D7" s="54">
        <v>10</v>
      </c>
      <c r="E7" s="9"/>
      <c r="F7" s="9"/>
      <c r="G7" s="19"/>
      <c r="H7" s="9"/>
      <c r="I7" s="9"/>
      <c r="J7" s="9"/>
      <c r="K7" s="9"/>
      <c r="L7" s="19">
        <v>6</v>
      </c>
      <c r="M7" s="9">
        <v>5</v>
      </c>
      <c r="N7" s="9"/>
      <c r="O7" s="9">
        <v>10</v>
      </c>
      <c r="P7" s="9">
        <v>15</v>
      </c>
      <c r="Q7" s="9"/>
      <c r="R7" s="9"/>
      <c r="S7" s="19"/>
      <c r="T7" s="9">
        <v>60</v>
      </c>
      <c r="U7" s="9"/>
      <c r="V7" s="9"/>
      <c r="W7" s="9">
        <v>60</v>
      </c>
      <c r="X7" s="9">
        <v>60</v>
      </c>
      <c r="Y7" s="19">
        <v>12</v>
      </c>
      <c r="Z7" s="13">
        <f t="shared" si="1"/>
        <v>220</v>
      </c>
      <c r="AA7" s="13">
        <f t="shared" si="0"/>
        <v>18</v>
      </c>
      <c r="AB7" s="26">
        <f t="shared" ref="AB7" si="4">SUM(Z7:AA7)</f>
        <v>238</v>
      </c>
      <c r="AC7" s="42" t="s">
        <v>36</v>
      </c>
    </row>
    <row r="8" spans="1:29" s="1" customFormat="1" ht="34.5" customHeight="1">
      <c r="A8" s="25">
        <v>6</v>
      </c>
      <c r="B8" s="39" t="s">
        <v>12</v>
      </c>
      <c r="C8" s="40" t="s">
        <v>152</v>
      </c>
      <c r="D8" s="54"/>
      <c r="E8" s="9"/>
      <c r="F8" s="9"/>
      <c r="G8" s="19"/>
      <c r="H8" s="9">
        <v>60</v>
      </c>
      <c r="I8" s="9"/>
      <c r="J8" s="9"/>
      <c r="K8" s="9"/>
      <c r="L8" s="19">
        <v>16</v>
      </c>
      <c r="M8" s="9">
        <v>2</v>
      </c>
      <c r="N8" s="9"/>
      <c r="O8" s="9"/>
      <c r="P8" s="9"/>
      <c r="Q8" s="9"/>
      <c r="R8" s="9"/>
      <c r="S8" s="19"/>
      <c r="T8" s="9">
        <v>60</v>
      </c>
      <c r="U8" s="9"/>
      <c r="V8" s="9"/>
      <c r="W8" s="9">
        <v>60</v>
      </c>
      <c r="X8" s="9">
        <v>60</v>
      </c>
      <c r="Y8" s="19">
        <v>12</v>
      </c>
      <c r="Z8" s="13">
        <f t="shared" si="1"/>
        <v>242</v>
      </c>
      <c r="AA8" s="13">
        <f t="shared" si="0"/>
        <v>28</v>
      </c>
      <c r="AB8" s="26">
        <f t="shared" si="2"/>
        <v>270</v>
      </c>
      <c r="AC8" s="42" t="s">
        <v>38</v>
      </c>
    </row>
    <row r="9" spans="1:29" s="1" customFormat="1" ht="34.5" customHeight="1">
      <c r="A9" s="25">
        <v>7</v>
      </c>
      <c r="B9" s="20" t="s">
        <v>153</v>
      </c>
      <c r="C9" s="40" t="s">
        <v>154</v>
      </c>
      <c r="D9" s="54">
        <v>15</v>
      </c>
      <c r="E9" s="9"/>
      <c r="F9" s="9"/>
      <c r="G9" s="19"/>
      <c r="H9" s="9">
        <v>60</v>
      </c>
      <c r="I9" s="9">
        <v>60</v>
      </c>
      <c r="J9" s="9"/>
      <c r="K9" s="9"/>
      <c r="L9" s="19"/>
      <c r="M9" s="16">
        <v>10</v>
      </c>
      <c r="N9" s="16"/>
      <c r="O9" s="16"/>
      <c r="P9" s="16"/>
      <c r="Q9" s="16"/>
      <c r="R9" s="16"/>
      <c r="S9" s="19">
        <v>6</v>
      </c>
      <c r="T9" s="9"/>
      <c r="U9" s="9">
        <v>60</v>
      </c>
      <c r="V9" s="9"/>
      <c r="W9" s="9">
        <v>60</v>
      </c>
      <c r="X9" s="9"/>
      <c r="Y9" s="19">
        <v>8</v>
      </c>
      <c r="Z9" s="13">
        <f t="shared" si="1"/>
        <v>265</v>
      </c>
      <c r="AA9" s="13">
        <f t="shared" si="0"/>
        <v>14</v>
      </c>
      <c r="AB9" s="26">
        <f t="shared" si="2"/>
        <v>279</v>
      </c>
      <c r="AC9" s="78" t="s">
        <v>26</v>
      </c>
    </row>
    <row r="10" spans="1:29" s="1" customFormat="1" ht="34.5" customHeight="1">
      <c r="A10" s="25">
        <v>8</v>
      </c>
      <c r="B10" s="20" t="s">
        <v>155</v>
      </c>
      <c r="C10" s="40" t="s">
        <v>156</v>
      </c>
      <c r="D10" s="54">
        <v>40</v>
      </c>
      <c r="E10" s="9"/>
      <c r="F10" s="9"/>
      <c r="G10" s="19">
        <v>6</v>
      </c>
      <c r="H10" s="9">
        <v>60</v>
      </c>
      <c r="I10" s="9"/>
      <c r="J10" s="9"/>
      <c r="K10" s="9"/>
      <c r="L10" s="19">
        <v>22</v>
      </c>
      <c r="M10" s="16">
        <v>12</v>
      </c>
      <c r="N10" s="16"/>
      <c r="O10" s="16">
        <v>40</v>
      </c>
      <c r="P10" s="16">
        <v>30</v>
      </c>
      <c r="Q10" s="16"/>
      <c r="R10" s="16"/>
      <c r="S10" s="19">
        <v>6</v>
      </c>
      <c r="T10" s="9">
        <v>60</v>
      </c>
      <c r="U10" s="9"/>
      <c r="V10" s="9"/>
      <c r="W10" s="9">
        <v>60</v>
      </c>
      <c r="X10" s="9"/>
      <c r="Y10" s="19">
        <v>32</v>
      </c>
      <c r="Z10" s="13">
        <f t="shared" si="1"/>
        <v>302</v>
      </c>
      <c r="AA10" s="13">
        <f t="shared" si="0"/>
        <v>66</v>
      </c>
      <c r="AB10" s="26">
        <f t="shared" ref="AB10" si="5">SUM(Z10:AA10)</f>
        <v>368</v>
      </c>
      <c r="AC10" s="78" t="s">
        <v>26</v>
      </c>
    </row>
    <row r="11" spans="1:29" s="1" customFormat="1" ht="34.5" customHeight="1">
      <c r="A11" s="25">
        <v>9</v>
      </c>
      <c r="B11" s="20" t="s">
        <v>27</v>
      </c>
      <c r="C11" s="40" t="s">
        <v>31</v>
      </c>
      <c r="D11" s="54">
        <v>40</v>
      </c>
      <c r="E11" s="9"/>
      <c r="F11" s="9"/>
      <c r="G11" s="19"/>
      <c r="H11" s="9"/>
      <c r="I11" s="9">
        <v>60</v>
      </c>
      <c r="J11" s="9"/>
      <c r="K11" s="9"/>
      <c r="L11" s="19"/>
      <c r="M11" s="16">
        <v>21</v>
      </c>
      <c r="N11" s="16"/>
      <c r="O11" s="16">
        <v>20</v>
      </c>
      <c r="P11" s="16">
        <v>30</v>
      </c>
      <c r="Q11" s="16"/>
      <c r="R11" s="16"/>
      <c r="S11" s="19">
        <v>56</v>
      </c>
      <c r="T11" s="9"/>
      <c r="U11" s="9">
        <v>60</v>
      </c>
      <c r="V11" s="9">
        <v>60</v>
      </c>
      <c r="W11" s="9">
        <v>100</v>
      </c>
      <c r="X11" s="9">
        <v>100</v>
      </c>
      <c r="Y11" s="19">
        <v>4</v>
      </c>
      <c r="Z11" s="13">
        <f t="shared" si="1"/>
        <v>491</v>
      </c>
      <c r="AA11" s="13">
        <f t="shared" si="0"/>
        <v>60</v>
      </c>
      <c r="AB11" s="26">
        <f t="shared" si="2"/>
        <v>551</v>
      </c>
      <c r="AC11" s="42" t="s">
        <v>41</v>
      </c>
    </row>
    <row r="12" spans="1:29" s="1" customFormat="1" ht="34.5" customHeight="1" thickBot="1">
      <c r="A12" s="36">
        <v>10</v>
      </c>
      <c r="B12" s="21" t="s">
        <v>30</v>
      </c>
      <c r="C12" s="41" t="s">
        <v>157</v>
      </c>
      <c r="D12" s="55">
        <v>40</v>
      </c>
      <c r="E12" s="22"/>
      <c r="F12" s="22"/>
      <c r="G12" s="24">
        <v>10</v>
      </c>
      <c r="H12" s="22">
        <v>60</v>
      </c>
      <c r="I12" s="22"/>
      <c r="J12" s="22"/>
      <c r="K12" s="22"/>
      <c r="L12" s="24"/>
      <c r="M12" s="23">
        <v>5</v>
      </c>
      <c r="N12" s="23"/>
      <c r="O12" s="23">
        <v>50</v>
      </c>
      <c r="P12" s="23">
        <v>150</v>
      </c>
      <c r="Q12" s="23">
        <v>30</v>
      </c>
      <c r="R12" s="23"/>
      <c r="S12" s="24">
        <v>12</v>
      </c>
      <c r="T12" s="22">
        <v>60</v>
      </c>
      <c r="U12" s="22"/>
      <c r="V12" s="22"/>
      <c r="W12" s="22">
        <v>60</v>
      </c>
      <c r="X12" s="22">
        <v>60</v>
      </c>
      <c r="Y12" s="24">
        <v>22</v>
      </c>
      <c r="Z12" s="37">
        <f>SUM(D12:F12,H12:K12,M12:R12,T12:X12)</f>
        <v>515</v>
      </c>
      <c r="AA12" s="37">
        <f t="shared" si="0"/>
        <v>44</v>
      </c>
      <c r="AB12" s="38">
        <f t="shared" si="2"/>
        <v>559</v>
      </c>
      <c r="AC12" s="79" t="s">
        <v>26</v>
      </c>
    </row>
    <row r="13" spans="1:29" ht="14.25" customHeight="1" thickTop="1">
      <c r="A13" s="70" t="s">
        <v>8</v>
      </c>
      <c r="B13" s="71"/>
      <c r="C13" s="72"/>
      <c r="D13" s="77"/>
      <c r="E13" s="73"/>
      <c r="F13" s="73"/>
      <c r="G13" s="73"/>
      <c r="H13" s="73"/>
      <c r="I13" s="73"/>
      <c r="J13" s="73"/>
      <c r="K13" s="73"/>
      <c r="L13" s="73"/>
      <c r="M13" s="73"/>
      <c r="N13" s="73"/>
      <c r="O13" s="73"/>
      <c r="P13" s="73"/>
      <c r="Q13" s="73"/>
      <c r="R13" s="73"/>
      <c r="S13" s="73"/>
      <c r="T13" s="73"/>
      <c r="U13" s="73"/>
      <c r="V13" s="73"/>
      <c r="W13" s="73"/>
      <c r="X13" s="73"/>
      <c r="Y13" s="73"/>
      <c r="Z13" s="74"/>
      <c r="AA13" s="64"/>
      <c r="AB13" s="75"/>
      <c r="AC13" s="76"/>
    </row>
    <row r="14" spans="1:29" ht="34.5" customHeight="1">
      <c r="A14" s="25">
        <v>1</v>
      </c>
      <c r="B14" s="20" t="s">
        <v>10</v>
      </c>
      <c r="C14" s="40" t="s">
        <v>158</v>
      </c>
      <c r="D14" s="54">
        <v>35</v>
      </c>
      <c r="E14" s="9"/>
      <c r="F14" s="9"/>
      <c r="G14" s="19"/>
      <c r="H14" s="9"/>
      <c r="I14" s="9">
        <v>60</v>
      </c>
      <c r="J14" s="9"/>
      <c r="K14" s="9"/>
      <c r="L14" s="19"/>
      <c r="M14" s="16"/>
      <c r="N14" s="16"/>
      <c r="O14" s="16"/>
      <c r="P14" s="16"/>
      <c r="Q14" s="16">
        <v>30</v>
      </c>
      <c r="R14" s="16"/>
      <c r="S14" s="19"/>
      <c r="T14" s="9"/>
      <c r="U14" s="9"/>
      <c r="V14" s="9"/>
      <c r="W14" s="9">
        <v>60</v>
      </c>
      <c r="X14" s="9">
        <v>60</v>
      </c>
      <c r="Y14" s="19"/>
      <c r="Z14" s="13">
        <f t="shared" ref="Z14:Z16" si="6">SUM(D14:F14,H14:K14,M14:R14,T14:X14)</f>
        <v>245</v>
      </c>
      <c r="AA14" s="13">
        <f>SUM(G14,L14,S14,Y14)</f>
        <v>0</v>
      </c>
      <c r="AB14" s="26">
        <f t="shared" ref="AB14:AB15" si="7">SUM(Z14:AA14)</f>
        <v>245</v>
      </c>
      <c r="AC14" s="42" t="s">
        <v>37</v>
      </c>
    </row>
    <row r="15" spans="1:29" ht="34.5" customHeight="1">
      <c r="A15" s="25">
        <v>2</v>
      </c>
      <c r="B15" s="20" t="s">
        <v>159</v>
      </c>
      <c r="C15" s="40" t="s">
        <v>160</v>
      </c>
      <c r="D15" s="54">
        <v>40</v>
      </c>
      <c r="E15" s="9"/>
      <c r="F15" s="9"/>
      <c r="G15" s="19"/>
      <c r="H15" s="9">
        <v>60</v>
      </c>
      <c r="I15" s="9"/>
      <c r="J15" s="9"/>
      <c r="K15" s="9"/>
      <c r="L15" s="19">
        <v>2</v>
      </c>
      <c r="M15" s="16">
        <v>12</v>
      </c>
      <c r="N15" s="16"/>
      <c r="O15" s="16"/>
      <c r="P15" s="16">
        <v>30</v>
      </c>
      <c r="Q15" s="16"/>
      <c r="R15" s="16"/>
      <c r="S15" s="19">
        <v>42</v>
      </c>
      <c r="T15" s="9">
        <v>60</v>
      </c>
      <c r="U15" s="9"/>
      <c r="V15" s="9"/>
      <c r="W15" s="9">
        <v>60</v>
      </c>
      <c r="X15" s="9">
        <v>60</v>
      </c>
      <c r="Y15" s="19">
        <v>2</v>
      </c>
      <c r="Z15" s="13">
        <f t="shared" si="6"/>
        <v>322</v>
      </c>
      <c r="AA15" s="13">
        <f>SUM(G15,L15,S15,Y15)</f>
        <v>46</v>
      </c>
      <c r="AB15" s="26">
        <f t="shared" si="7"/>
        <v>368</v>
      </c>
      <c r="AC15" s="42" t="s">
        <v>39</v>
      </c>
    </row>
    <row r="16" spans="1:29" ht="34.5" customHeight="1" thickBot="1">
      <c r="A16" s="36">
        <v>3</v>
      </c>
      <c r="B16" s="21" t="s">
        <v>32</v>
      </c>
      <c r="C16" s="41" t="s">
        <v>161</v>
      </c>
      <c r="D16" s="55">
        <v>40</v>
      </c>
      <c r="E16" s="22">
        <v>60</v>
      </c>
      <c r="F16" s="22"/>
      <c r="G16" s="24"/>
      <c r="H16" s="22">
        <v>60</v>
      </c>
      <c r="I16" s="22"/>
      <c r="J16" s="22"/>
      <c r="K16" s="22"/>
      <c r="L16" s="24"/>
      <c r="M16" s="23">
        <v>19</v>
      </c>
      <c r="N16" s="23"/>
      <c r="O16" s="23">
        <v>20</v>
      </c>
      <c r="P16" s="23">
        <v>30</v>
      </c>
      <c r="Q16" s="23"/>
      <c r="R16" s="23"/>
      <c r="S16" s="24">
        <v>16</v>
      </c>
      <c r="T16" s="22">
        <v>60</v>
      </c>
      <c r="U16" s="22"/>
      <c r="V16" s="22"/>
      <c r="W16" s="22">
        <v>60</v>
      </c>
      <c r="X16" s="22"/>
      <c r="Y16" s="24">
        <v>28</v>
      </c>
      <c r="Z16" s="37">
        <f t="shared" si="6"/>
        <v>349</v>
      </c>
      <c r="AA16" s="37">
        <f>SUM(G16,L16,S16,Y16)</f>
        <v>44</v>
      </c>
      <c r="AB16" s="38">
        <f t="shared" ref="AB16" si="8">SUM(Z16:AA16)</f>
        <v>393</v>
      </c>
      <c r="AC16" s="43" t="s">
        <v>40</v>
      </c>
    </row>
    <row r="17" ht="98.25" customHeight="1" thickTop="1"/>
  </sheetData>
  <printOptions horizontalCentered="1" gridLines="1" gridLinesSet="0"/>
  <pageMargins left="0.19685039370078741" right="0.19685039370078741" top="0.70866141732283472" bottom="0.59055118110236227" header="0.51181102362204722" footer="0.23622047244094491"/>
  <pageSetup paperSize="9" orientation="landscape" horizontalDpi="1200" verticalDpi="1200" r:id="rId1"/>
  <headerFooter alignWithMargins="0">
    <oddFooter>&amp;CXIX. Bakancsos Atomkupa
Eredményértesítő&amp;R2016.03.19.</oddFooter>
  </headerFooter>
  <rowBreaks count="1" manualBreakCount="1">
    <brk id="12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AH15"/>
  <sheetViews>
    <sheetView tabSelected="1" zoomScaleNormal="100" zoomScaleSheetLayoutView="110" workbookViewId="0">
      <selection activeCell="AM7" sqref="AM7"/>
    </sheetView>
  </sheetViews>
  <sheetFormatPr defaultRowHeight="12.75"/>
  <cols>
    <col min="1" max="1" width="3.7109375" customWidth="1"/>
    <col min="2" max="2" width="18.7109375" customWidth="1"/>
    <col min="3" max="3" width="18.28515625" customWidth="1"/>
    <col min="4" max="29" width="3.7109375" customWidth="1"/>
    <col min="30" max="30" width="5.42578125" customWidth="1"/>
    <col min="31" max="31" width="3.140625" customWidth="1"/>
  </cols>
  <sheetData>
    <row r="1" spans="1:34" ht="135.75" thickBot="1">
      <c r="A1" s="149" t="s">
        <v>306</v>
      </c>
      <c r="B1" s="150" t="s">
        <v>43</v>
      </c>
      <c r="C1" s="150" t="s">
        <v>305</v>
      </c>
      <c r="D1" s="151" t="s">
        <v>304</v>
      </c>
      <c r="E1" s="151" t="s">
        <v>303</v>
      </c>
      <c r="F1" s="151" t="s">
        <v>302</v>
      </c>
      <c r="G1" s="152" t="s">
        <v>293</v>
      </c>
      <c r="H1" s="151" t="s">
        <v>301</v>
      </c>
      <c r="I1" s="153" t="s">
        <v>133</v>
      </c>
      <c r="J1" s="151" t="s">
        <v>300</v>
      </c>
      <c r="K1" s="151" t="s">
        <v>299</v>
      </c>
      <c r="L1" s="152" t="s">
        <v>293</v>
      </c>
      <c r="M1" s="154" t="s">
        <v>298</v>
      </c>
      <c r="N1" s="151" t="s">
        <v>297</v>
      </c>
      <c r="O1" s="151" t="s">
        <v>296</v>
      </c>
      <c r="P1" s="151" t="s">
        <v>295</v>
      </c>
      <c r="Q1" s="151" t="s">
        <v>294</v>
      </c>
      <c r="R1" s="152" t="s">
        <v>293</v>
      </c>
      <c r="S1" s="151" t="s">
        <v>292</v>
      </c>
      <c r="T1" s="151" t="s">
        <v>291</v>
      </c>
      <c r="U1" s="154" t="s">
        <v>290</v>
      </c>
      <c r="V1" s="151" t="s">
        <v>99</v>
      </c>
      <c r="W1" s="151" t="s">
        <v>289</v>
      </c>
      <c r="X1" s="151" t="s">
        <v>288</v>
      </c>
      <c r="Y1" s="151" t="s">
        <v>287</v>
      </c>
      <c r="Z1" s="151" t="s">
        <v>286</v>
      </c>
      <c r="AA1" s="152" t="s">
        <v>285</v>
      </c>
      <c r="AB1" s="155" t="s">
        <v>284</v>
      </c>
      <c r="AC1" s="156" t="s">
        <v>283</v>
      </c>
      <c r="AD1" s="157" t="s">
        <v>2</v>
      </c>
      <c r="AF1" s="188" t="s">
        <v>381</v>
      </c>
      <c r="AG1" s="189" t="s">
        <v>382</v>
      </c>
      <c r="AH1" s="190" t="s">
        <v>383</v>
      </c>
    </row>
    <row r="2" spans="1:34" ht="13.5" thickBot="1">
      <c r="A2" s="160"/>
      <c r="B2" s="161"/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  <c r="O2" s="161"/>
      <c r="P2" s="161"/>
      <c r="Q2" s="161"/>
      <c r="R2" s="161"/>
      <c r="S2" s="161"/>
      <c r="T2" s="161"/>
      <c r="U2" s="161"/>
      <c r="V2" s="161"/>
      <c r="W2" s="161"/>
      <c r="X2" s="161"/>
      <c r="Y2" s="161"/>
      <c r="Z2" s="161"/>
      <c r="AA2" s="161"/>
      <c r="AB2" s="161"/>
      <c r="AC2" s="161"/>
      <c r="AD2" s="162"/>
      <c r="AF2" s="187"/>
      <c r="AG2" s="158"/>
      <c r="AH2" s="159"/>
    </row>
    <row r="3" spans="1:34" ht="27.75" customHeight="1">
      <c r="A3" s="163" t="s">
        <v>282</v>
      </c>
      <c r="B3" s="164" t="s">
        <v>281</v>
      </c>
      <c r="C3" s="165" t="s">
        <v>280</v>
      </c>
      <c r="D3" s="165"/>
      <c r="E3" s="165"/>
      <c r="F3" s="166"/>
      <c r="G3" s="166"/>
      <c r="H3" s="166"/>
      <c r="I3" s="166"/>
      <c r="J3" s="166"/>
      <c r="K3" s="166"/>
      <c r="L3" s="166">
        <v>4</v>
      </c>
      <c r="M3" s="166"/>
      <c r="N3" s="166"/>
      <c r="O3" s="166"/>
      <c r="P3" s="166"/>
      <c r="Q3" s="166"/>
      <c r="R3" s="166"/>
      <c r="S3" s="166"/>
      <c r="T3" s="166"/>
      <c r="U3" s="166"/>
      <c r="V3" s="166"/>
      <c r="W3" s="166"/>
      <c r="X3" s="166"/>
      <c r="Y3" s="166"/>
      <c r="Z3" s="166"/>
      <c r="AA3" s="166"/>
      <c r="AB3" s="167">
        <f t="shared" ref="AB3:AB15" si="0">SUM(D3:F3,H3:K3,M3:Q3,S3:Z3)</f>
        <v>0</v>
      </c>
      <c r="AC3" s="167">
        <f t="shared" ref="AC3:AC15" si="1">G3+L3+R3+AA3</f>
        <v>4</v>
      </c>
      <c r="AD3" s="168">
        <f t="shared" ref="AD3:AD15" si="2">SUM(AB3:AC3)</f>
        <v>4</v>
      </c>
      <c r="AE3" s="119"/>
      <c r="AF3" s="175">
        <v>100.7</v>
      </c>
      <c r="AG3" s="176"/>
      <c r="AH3" s="177"/>
    </row>
    <row r="4" spans="1:34" ht="27" customHeight="1">
      <c r="A4" s="132" t="s">
        <v>279</v>
      </c>
      <c r="B4" s="120" t="s">
        <v>278</v>
      </c>
      <c r="C4" s="121" t="s">
        <v>277</v>
      </c>
      <c r="D4" s="121"/>
      <c r="E4" s="121"/>
      <c r="F4" s="122"/>
      <c r="G4" s="122"/>
      <c r="H4" s="122"/>
      <c r="I4" s="122"/>
      <c r="J4" s="122">
        <v>15</v>
      </c>
      <c r="K4" s="122"/>
      <c r="L4" s="122">
        <v>4</v>
      </c>
      <c r="M4" s="122"/>
      <c r="N4" s="122"/>
      <c r="O4" s="122"/>
      <c r="P4" s="122"/>
      <c r="Q4" s="122"/>
      <c r="R4" s="122"/>
      <c r="S4" s="122"/>
      <c r="T4" s="122"/>
      <c r="U4" s="122"/>
      <c r="V4" s="122"/>
      <c r="W4" s="122"/>
      <c r="X4" s="122"/>
      <c r="Y4" s="122"/>
      <c r="Z4" s="122"/>
      <c r="AA4" s="122">
        <v>22</v>
      </c>
      <c r="AB4" s="123">
        <f t="shared" si="0"/>
        <v>15</v>
      </c>
      <c r="AC4" s="123">
        <f t="shared" si="1"/>
        <v>26</v>
      </c>
      <c r="AD4" s="133">
        <f t="shared" si="2"/>
        <v>41</v>
      </c>
      <c r="AE4" s="119"/>
      <c r="AF4" s="178">
        <v>99.35</v>
      </c>
      <c r="AG4" s="179"/>
      <c r="AH4" s="180"/>
    </row>
    <row r="5" spans="1:34" ht="30" customHeight="1">
      <c r="A5" s="134" t="s">
        <v>276</v>
      </c>
      <c r="B5" s="105" t="s">
        <v>275</v>
      </c>
      <c r="C5" s="104" t="s">
        <v>274</v>
      </c>
      <c r="D5" s="104">
        <v>15</v>
      </c>
      <c r="E5" s="104"/>
      <c r="F5" s="102"/>
      <c r="G5" s="101"/>
      <c r="H5" s="102"/>
      <c r="I5" s="102"/>
      <c r="J5" s="102"/>
      <c r="K5" s="102"/>
      <c r="L5" s="101">
        <v>2</v>
      </c>
      <c r="M5" s="103">
        <v>33</v>
      </c>
      <c r="N5" s="102"/>
      <c r="O5" s="102"/>
      <c r="P5" s="102"/>
      <c r="Q5" s="102"/>
      <c r="R5" s="101"/>
      <c r="S5" s="102"/>
      <c r="T5" s="102"/>
      <c r="U5" s="103"/>
      <c r="V5" s="102"/>
      <c r="W5" s="102"/>
      <c r="X5" s="102"/>
      <c r="Y5" s="102"/>
      <c r="Z5" s="102"/>
      <c r="AA5" s="101">
        <v>30</v>
      </c>
      <c r="AB5" s="100">
        <f t="shared" si="0"/>
        <v>48</v>
      </c>
      <c r="AC5" s="99">
        <f t="shared" si="1"/>
        <v>32</v>
      </c>
      <c r="AD5" s="135">
        <f t="shared" si="2"/>
        <v>80</v>
      </c>
      <c r="AE5" s="119"/>
      <c r="AF5" s="181"/>
      <c r="AG5" s="179"/>
      <c r="AH5" s="180"/>
    </row>
    <row r="6" spans="1:34" ht="26.25" customHeight="1">
      <c r="A6" s="136" t="s">
        <v>273</v>
      </c>
      <c r="B6" s="124" t="s">
        <v>272</v>
      </c>
      <c r="C6" s="125" t="s">
        <v>271</v>
      </c>
      <c r="D6" s="125"/>
      <c r="E6" s="125"/>
      <c r="F6" s="126"/>
      <c r="G6" s="126"/>
      <c r="H6" s="126"/>
      <c r="I6" s="126"/>
      <c r="J6" s="126">
        <v>15</v>
      </c>
      <c r="K6" s="126"/>
      <c r="L6" s="126">
        <v>4</v>
      </c>
      <c r="M6" s="126">
        <v>11</v>
      </c>
      <c r="N6" s="126"/>
      <c r="O6" s="126"/>
      <c r="P6" s="126"/>
      <c r="Q6" s="126"/>
      <c r="R6" s="126"/>
      <c r="S6" s="126"/>
      <c r="T6" s="126"/>
      <c r="U6" s="126"/>
      <c r="V6" s="126"/>
      <c r="W6" s="126">
        <v>60</v>
      </c>
      <c r="X6" s="126"/>
      <c r="Y6" s="126"/>
      <c r="Z6" s="126"/>
      <c r="AA6" s="126">
        <v>12</v>
      </c>
      <c r="AB6" s="127">
        <f t="shared" si="0"/>
        <v>86</v>
      </c>
      <c r="AC6" s="127">
        <f t="shared" si="1"/>
        <v>16</v>
      </c>
      <c r="AD6" s="137">
        <f t="shared" si="2"/>
        <v>102</v>
      </c>
      <c r="AE6" s="119"/>
      <c r="AF6" s="182"/>
      <c r="AG6" s="183">
        <v>100</v>
      </c>
      <c r="AH6" s="180"/>
    </row>
    <row r="7" spans="1:34" ht="33.75">
      <c r="A7" s="134" t="s">
        <v>270</v>
      </c>
      <c r="B7" s="105" t="s">
        <v>269</v>
      </c>
      <c r="C7" s="104" t="s">
        <v>268</v>
      </c>
      <c r="D7" s="104">
        <v>30</v>
      </c>
      <c r="E7" s="104"/>
      <c r="F7" s="102"/>
      <c r="G7" s="101">
        <v>8</v>
      </c>
      <c r="H7" s="102"/>
      <c r="I7" s="102"/>
      <c r="J7" s="102">
        <v>15</v>
      </c>
      <c r="K7" s="102"/>
      <c r="L7" s="101">
        <v>20</v>
      </c>
      <c r="M7" s="103">
        <v>15</v>
      </c>
      <c r="N7" s="102"/>
      <c r="O7" s="102"/>
      <c r="P7" s="102"/>
      <c r="Q7" s="102"/>
      <c r="R7" s="101">
        <v>22</v>
      </c>
      <c r="S7" s="102"/>
      <c r="T7" s="102"/>
      <c r="U7" s="103"/>
      <c r="V7" s="102"/>
      <c r="W7" s="102"/>
      <c r="X7" s="102"/>
      <c r="Y7" s="102"/>
      <c r="Z7" s="102"/>
      <c r="AA7" s="101">
        <v>32</v>
      </c>
      <c r="AB7" s="100">
        <f t="shared" si="0"/>
        <v>60</v>
      </c>
      <c r="AC7" s="99">
        <f t="shared" si="1"/>
        <v>82</v>
      </c>
      <c r="AD7" s="135">
        <f t="shared" si="2"/>
        <v>142</v>
      </c>
      <c r="AE7" s="119"/>
      <c r="AF7" s="181"/>
      <c r="AG7" s="179"/>
      <c r="AH7" s="180"/>
    </row>
    <row r="8" spans="1:34" ht="33.75" customHeight="1">
      <c r="A8" s="134" t="s">
        <v>267</v>
      </c>
      <c r="B8" s="105" t="s">
        <v>266</v>
      </c>
      <c r="C8" s="104" t="s">
        <v>265</v>
      </c>
      <c r="D8" s="104">
        <v>5</v>
      </c>
      <c r="E8" s="104"/>
      <c r="F8" s="102"/>
      <c r="G8" s="101"/>
      <c r="H8" s="102"/>
      <c r="I8" s="102"/>
      <c r="J8" s="102"/>
      <c r="K8" s="102"/>
      <c r="L8" s="101">
        <v>2</v>
      </c>
      <c r="M8" s="103">
        <v>5</v>
      </c>
      <c r="N8" s="102">
        <v>60</v>
      </c>
      <c r="O8" s="102"/>
      <c r="P8" s="102"/>
      <c r="Q8" s="102"/>
      <c r="R8" s="101"/>
      <c r="S8" s="102"/>
      <c r="T8" s="102"/>
      <c r="U8" s="103"/>
      <c r="V8" s="102">
        <v>60</v>
      </c>
      <c r="W8" s="102"/>
      <c r="X8" s="102"/>
      <c r="Y8" s="102"/>
      <c r="Z8" s="102"/>
      <c r="AA8" s="101">
        <v>14</v>
      </c>
      <c r="AB8" s="100">
        <f t="shared" si="0"/>
        <v>130</v>
      </c>
      <c r="AC8" s="99">
        <f t="shared" si="1"/>
        <v>16</v>
      </c>
      <c r="AD8" s="135">
        <f t="shared" si="2"/>
        <v>146</v>
      </c>
      <c r="AE8" s="119"/>
      <c r="AF8" s="181"/>
      <c r="AG8" s="179"/>
      <c r="AH8" s="180"/>
    </row>
    <row r="9" spans="1:34" ht="33.75">
      <c r="A9" s="134" t="s">
        <v>264</v>
      </c>
      <c r="B9" s="105" t="s">
        <v>263</v>
      </c>
      <c r="C9" s="104" t="s">
        <v>262</v>
      </c>
      <c r="D9" s="104"/>
      <c r="E9" s="104"/>
      <c r="F9" s="102"/>
      <c r="G9" s="101">
        <v>34</v>
      </c>
      <c r="H9" s="102"/>
      <c r="I9" s="102"/>
      <c r="J9" s="102"/>
      <c r="K9" s="102"/>
      <c r="L9" s="101">
        <v>4</v>
      </c>
      <c r="M9" s="103">
        <v>9</v>
      </c>
      <c r="N9" s="102"/>
      <c r="O9" s="102"/>
      <c r="P9" s="102"/>
      <c r="Q9" s="102"/>
      <c r="R9" s="101">
        <v>22</v>
      </c>
      <c r="S9" s="102"/>
      <c r="T9" s="102"/>
      <c r="U9" s="103"/>
      <c r="V9" s="102">
        <v>60</v>
      </c>
      <c r="W9" s="102">
        <v>60</v>
      </c>
      <c r="X9" s="102"/>
      <c r="Y9" s="102"/>
      <c r="Z9" s="102"/>
      <c r="AA9" s="101">
        <v>44</v>
      </c>
      <c r="AB9" s="100">
        <f t="shared" si="0"/>
        <v>129</v>
      </c>
      <c r="AC9" s="99">
        <f t="shared" si="1"/>
        <v>104</v>
      </c>
      <c r="AD9" s="135">
        <f t="shared" si="2"/>
        <v>233</v>
      </c>
      <c r="AE9" s="119"/>
      <c r="AF9" s="181"/>
      <c r="AG9" s="179"/>
      <c r="AH9" s="180"/>
    </row>
    <row r="10" spans="1:34" ht="32.25" customHeight="1">
      <c r="A10" s="132" t="s">
        <v>261</v>
      </c>
      <c r="B10" s="120" t="s">
        <v>260</v>
      </c>
      <c r="C10" s="121" t="s">
        <v>259</v>
      </c>
      <c r="D10" s="121"/>
      <c r="E10" s="121"/>
      <c r="F10" s="122"/>
      <c r="G10" s="122">
        <v>16</v>
      </c>
      <c r="H10" s="122">
        <v>60</v>
      </c>
      <c r="I10" s="122"/>
      <c r="J10" s="122">
        <v>15</v>
      </c>
      <c r="K10" s="122"/>
      <c r="L10" s="122">
        <v>8</v>
      </c>
      <c r="M10" s="122">
        <v>2</v>
      </c>
      <c r="N10" s="122"/>
      <c r="O10" s="122"/>
      <c r="P10" s="122"/>
      <c r="Q10" s="122"/>
      <c r="R10" s="122">
        <v>48</v>
      </c>
      <c r="S10" s="122"/>
      <c r="T10" s="122"/>
      <c r="U10" s="122"/>
      <c r="V10" s="122"/>
      <c r="W10" s="122"/>
      <c r="X10" s="122"/>
      <c r="Y10" s="122"/>
      <c r="Z10" s="122">
        <v>60</v>
      </c>
      <c r="AA10" s="122">
        <v>42</v>
      </c>
      <c r="AB10" s="123">
        <f t="shared" si="0"/>
        <v>137</v>
      </c>
      <c r="AC10" s="123">
        <f t="shared" si="1"/>
        <v>114</v>
      </c>
      <c r="AD10" s="133">
        <f t="shared" si="2"/>
        <v>251</v>
      </c>
      <c r="AE10" s="119"/>
      <c r="AF10" s="178">
        <v>98</v>
      </c>
      <c r="AG10" s="179"/>
      <c r="AH10" s="180"/>
    </row>
    <row r="11" spans="1:34" ht="26.25" customHeight="1">
      <c r="A11" s="134" t="s">
        <v>258</v>
      </c>
      <c r="B11" s="105" t="s">
        <v>257</v>
      </c>
      <c r="C11" s="104" t="s">
        <v>256</v>
      </c>
      <c r="D11" s="104">
        <v>5</v>
      </c>
      <c r="E11" s="104"/>
      <c r="F11" s="102"/>
      <c r="G11" s="101"/>
      <c r="H11" s="102">
        <v>60</v>
      </c>
      <c r="I11" s="102"/>
      <c r="J11" s="102">
        <v>15</v>
      </c>
      <c r="K11" s="102"/>
      <c r="L11" s="101">
        <v>16</v>
      </c>
      <c r="M11" s="103"/>
      <c r="N11" s="102"/>
      <c r="O11" s="102"/>
      <c r="P11" s="102">
        <v>60</v>
      </c>
      <c r="Q11" s="102"/>
      <c r="R11" s="101">
        <v>44</v>
      </c>
      <c r="S11" s="102"/>
      <c r="T11" s="102"/>
      <c r="U11" s="103"/>
      <c r="V11" s="102"/>
      <c r="W11" s="102">
        <v>60</v>
      </c>
      <c r="X11" s="102"/>
      <c r="Y11" s="102"/>
      <c r="Z11" s="102"/>
      <c r="AA11" s="101">
        <v>16</v>
      </c>
      <c r="AB11" s="100">
        <f t="shared" si="0"/>
        <v>200</v>
      </c>
      <c r="AC11" s="99">
        <f t="shared" si="1"/>
        <v>76</v>
      </c>
      <c r="AD11" s="135">
        <f t="shared" si="2"/>
        <v>276</v>
      </c>
      <c r="AE11" s="119"/>
      <c r="AF11" s="181"/>
      <c r="AG11" s="179"/>
      <c r="AH11" s="180"/>
    </row>
    <row r="12" spans="1:34" ht="30" customHeight="1">
      <c r="A12" s="138" t="s">
        <v>380</v>
      </c>
      <c r="B12" s="128" t="s">
        <v>254</v>
      </c>
      <c r="C12" s="129" t="s">
        <v>253</v>
      </c>
      <c r="D12" s="129"/>
      <c r="E12" s="129"/>
      <c r="F12" s="130"/>
      <c r="G12" s="130">
        <v>14</v>
      </c>
      <c r="H12" s="130"/>
      <c r="I12" s="130"/>
      <c r="J12" s="130">
        <v>15</v>
      </c>
      <c r="K12" s="130"/>
      <c r="L12" s="130">
        <v>50</v>
      </c>
      <c r="M12" s="130">
        <v>12</v>
      </c>
      <c r="N12" s="130"/>
      <c r="O12" s="130"/>
      <c r="P12" s="130">
        <v>60</v>
      </c>
      <c r="Q12" s="130"/>
      <c r="R12" s="130">
        <v>4</v>
      </c>
      <c r="S12" s="130"/>
      <c r="T12" s="130"/>
      <c r="U12" s="130"/>
      <c r="V12" s="130">
        <v>60</v>
      </c>
      <c r="W12" s="130">
        <v>60</v>
      </c>
      <c r="X12" s="130"/>
      <c r="Y12" s="130"/>
      <c r="Z12" s="130">
        <v>60</v>
      </c>
      <c r="AA12" s="130">
        <v>20</v>
      </c>
      <c r="AB12" s="131">
        <f t="shared" si="0"/>
        <v>267</v>
      </c>
      <c r="AC12" s="131">
        <f t="shared" si="1"/>
        <v>88</v>
      </c>
      <c r="AD12" s="139">
        <f t="shared" si="2"/>
        <v>355</v>
      </c>
      <c r="AE12" s="119"/>
      <c r="AF12" s="184"/>
      <c r="AG12" s="185"/>
      <c r="AH12" s="186">
        <v>100</v>
      </c>
    </row>
    <row r="13" spans="1:34" ht="51" customHeight="1">
      <c r="A13" s="134" t="s">
        <v>379</v>
      </c>
      <c r="B13" s="105" t="s">
        <v>251</v>
      </c>
      <c r="C13" s="104" t="s">
        <v>250</v>
      </c>
      <c r="D13" s="104">
        <v>15</v>
      </c>
      <c r="E13" s="104"/>
      <c r="F13" s="102"/>
      <c r="G13" s="101">
        <v>62</v>
      </c>
      <c r="H13" s="102"/>
      <c r="I13" s="102"/>
      <c r="J13" s="102"/>
      <c r="K13" s="102"/>
      <c r="L13" s="101">
        <v>52</v>
      </c>
      <c r="M13" s="103">
        <v>9</v>
      </c>
      <c r="N13" s="102"/>
      <c r="O13" s="102"/>
      <c r="P13" s="102"/>
      <c r="Q13" s="102"/>
      <c r="R13" s="101">
        <v>54</v>
      </c>
      <c r="S13" s="102"/>
      <c r="T13" s="102"/>
      <c r="U13" s="103"/>
      <c r="V13" s="102">
        <v>60</v>
      </c>
      <c r="W13" s="102"/>
      <c r="X13" s="102"/>
      <c r="Y13" s="102"/>
      <c r="Z13" s="102"/>
      <c r="AA13" s="101">
        <v>224</v>
      </c>
      <c r="AB13" s="100">
        <f t="shared" si="0"/>
        <v>84</v>
      </c>
      <c r="AC13" s="99">
        <f t="shared" si="1"/>
        <v>392</v>
      </c>
      <c r="AD13" s="135">
        <f t="shared" si="2"/>
        <v>476</v>
      </c>
      <c r="AE13" s="119"/>
      <c r="AF13" s="181"/>
      <c r="AG13" s="179"/>
      <c r="AH13" s="180"/>
    </row>
    <row r="14" spans="1:34" ht="15" customHeight="1">
      <c r="A14" s="134" t="s">
        <v>252</v>
      </c>
      <c r="B14" s="105" t="s">
        <v>255</v>
      </c>
      <c r="C14" s="104" t="s">
        <v>255</v>
      </c>
      <c r="D14" s="104">
        <v>40</v>
      </c>
      <c r="E14" s="104">
        <v>100</v>
      </c>
      <c r="F14" s="102"/>
      <c r="G14" s="101">
        <v>6</v>
      </c>
      <c r="H14" s="102">
        <v>60</v>
      </c>
      <c r="I14" s="102"/>
      <c r="J14" s="102">
        <v>100</v>
      </c>
      <c r="K14" s="102"/>
      <c r="L14" s="101">
        <v>8</v>
      </c>
      <c r="M14" s="103">
        <v>60</v>
      </c>
      <c r="N14" s="102"/>
      <c r="O14" s="102"/>
      <c r="P14" s="102"/>
      <c r="Q14" s="102"/>
      <c r="R14" s="101">
        <v>48</v>
      </c>
      <c r="S14" s="102"/>
      <c r="T14" s="102">
        <v>60</v>
      </c>
      <c r="U14" s="103"/>
      <c r="V14" s="102"/>
      <c r="W14" s="102">
        <v>60</v>
      </c>
      <c r="X14" s="102">
        <v>60</v>
      </c>
      <c r="Y14" s="102">
        <v>60</v>
      </c>
      <c r="Z14" s="102"/>
      <c r="AA14" s="101">
        <v>28</v>
      </c>
      <c r="AB14" s="100">
        <f t="shared" ref="AB14" si="3">SUM(D14:F14,H14:K14,M14:Q14,S14:Z14)</f>
        <v>600</v>
      </c>
      <c r="AC14" s="99">
        <f t="shared" ref="AC14" si="4">G14+L14+R14+AA14</f>
        <v>90</v>
      </c>
      <c r="AD14" s="135">
        <f t="shared" ref="AD14" si="5">SUM(AB14:AC14)</f>
        <v>690</v>
      </c>
      <c r="AF14" s="171"/>
      <c r="AG14" s="169"/>
      <c r="AH14" s="170"/>
    </row>
    <row r="15" spans="1:34" ht="52.5" customHeight="1" thickBot="1">
      <c r="A15" s="140" t="s">
        <v>249</v>
      </c>
      <c r="B15" s="141" t="s">
        <v>248</v>
      </c>
      <c r="C15" s="142" t="s">
        <v>247</v>
      </c>
      <c r="D15" s="142">
        <v>5</v>
      </c>
      <c r="E15" s="142"/>
      <c r="F15" s="143"/>
      <c r="G15" s="144">
        <v>32</v>
      </c>
      <c r="H15" s="143"/>
      <c r="I15" s="143">
        <v>100</v>
      </c>
      <c r="J15" s="143">
        <v>15</v>
      </c>
      <c r="K15" s="143"/>
      <c r="L15" s="144">
        <v>26</v>
      </c>
      <c r="M15" s="145">
        <v>6</v>
      </c>
      <c r="N15" s="143"/>
      <c r="O15" s="143"/>
      <c r="P15" s="143"/>
      <c r="Q15" s="143"/>
      <c r="R15" s="144">
        <v>38</v>
      </c>
      <c r="S15" s="143">
        <v>100</v>
      </c>
      <c r="T15" s="143">
        <v>100</v>
      </c>
      <c r="U15" s="145">
        <v>100</v>
      </c>
      <c r="V15" s="143">
        <v>100</v>
      </c>
      <c r="W15" s="143">
        <v>100</v>
      </c>
      <c r="X15" s="143">
        <v>100</v>
      </c>
      <c r="Y15" s="143">
        <v>100</v>
      </c>
      <c r="Z15" s="143">
        <v>100</v>
      </c>
      <c r="AA15" s="144">
        <v>70</v>
      </c>
      <c r="AB15" s="146">
        <f t="shared" si="0"/>
        <v>926</v>
      </c>
      <c r="AC15" s="147">
        <f t="shared" si="1"/>
        <v>166</v>
      </c>
      <c r="AD15" s="148">
        <f t="shared" si="2"/>
        <v>1092</v>
      </c>
      <c r="AF15" s="172"/>
      <c r="AG15" s="173"/>
      <c r="AH15" s="174"/>
    </row>
  </sheetData>
  <mergeCells count="1">
    <mergeCell ref="A2:AD2"/>
  </mergeCells>
  <printOptions horizontalCentered="1" gridLines="1"/>
  <pageMargins left="0.19685039370078741" right="0.19685039370078741" top="0.70866141732283472" bottom="0.59055118110236227" header="0.51181102362204722" footer="0.23622047244094491"/>
  <pageSetup paperSize="9" scale="84" orientation="landscape" r:id="rId1"/>
  <headerFooter alignWithMargins="0">
    <oddFooter>&amp;CXIX. Bakancsos Atomkupa
Eredményértesítő&amp;R2016.03.19.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Z32"/>
  <sheetViews>
    <sheetView view="pageBreakPreview" zoomScale="120" zoomScaleNormal="100" zoomScaleSheetLayoutView="120" workbookViewId="0">
      <pane xSplit="3" ySplit="2" topLeftCell="D3" activePane="bottomRight" state="frozen"/>
      <selection activeCell="C11" sqref="C11"/>
      <selection pane="topRight" activeCell="C11" sqref="C11"/>
      <selection pane="bottomLeft" activeCell="C11" sqref="C11"/>
      <selection pane="bottomRight" activeCell="C11" sqref="C11"/>
    </sheetView>
  </sheetViews>
  <sheetFormatPr defaultColWidth="11.140625" defaultRowHeight="98.25" customHeight="1"/>
  <cols>
    <col min="1" max="1" width="6.140625" style="4" customWidth="1"/>
    <col min="2" max="2" width="13.42578125" style="5" customWidth="1"/>
    <col min="3" max="3" width="13.5703125" style="6" bestFit="1" customWidth="1"/>
    <col min="4" max="4" width="3.28515625" style="7" customWidth="1"/>
    <col min="5" max="6" width="3.28515625" style="4" customWidth="1"/>
    <col min="7" max="7" width="3.28515625" style="7" customWidth="1"/>
    <col min="8" max="8" width="3.28515625" style="117" customWidth="1"/>
    <col min="9" max="11" width="3.28515625" style="7" customWidth="1"/>
    <col min="12" max="12" width="5.140625" style="7" bestFit="1" customWidth="1"/>
    <col min="13" max="13" width="3.28515625" style="117" customWidth="1"/>
    <col min="14" max="14" width="3.28515625" style="17" customWidth="1"/>
    <col min="15" max="19" width="3.28515625" style="7" customWidth="1"/>
    <col min="20" max="20" width="3.28515625" style="117" customWidth="1"/>
    <col min="21" max="21" width="3.28515625" style="7" customWidth="1"/>
    <col min="22" max="22" width="3.28515625" style="117" customWidth="1"/>
    <col min="23" max="23" width="4.28515625" style="7" customWidth="1"/>
    <col min="24" max="24" width="3.85546875" style="7" customWidth="1"/>
    <col min="25" max="25" width="4.7109375" style="8" customWidth="1"/>
    <col min="26" max="26" width="11.5703125" style="2" bestFit="1" customWidth="1"/>
    <col min="27" max="16384" width="11.140625" style="2"/>
  </cols>
  <sheetData>
    <row r="1" spans="1:26" s="3" customFormat="1" ht="135" customHeight="1" thickTop="1" thickBot="1">
      <c r="A1" s="46" t="s">
        <v>164</v>
      </c>
      <c r="B1" s="47" t="s">
        <v>244</v>
      </c>
      <c r="C1" s="47" t="s">
        <v>231</v>
      </c>
      <c r="D1" s="48" t="s">
        <v>165</v>
      </c>
      <c r="E1" s="48" t="s">
        <v>166</v>
      </c>
      <c r="F1" s="48" t="s">
        <v>167</v>
      </c>
      <c r="G1" s="48" t="s">
        <v>168</v>
      </c>
      <c r="H1" s="111" t="s">
        <v>3</v>
      </c>
      <c r="I1" s="48" t="s">
        <v>169</v>
      </c>
      <c r="J1" s="48" t="s">
        <v>170</v>
      </c>
      <c r="K1" s="48" t="s">
        <v>171</v>
      </c>
      <c r="L1" s="48" t="s">
        <v>172</v>
      </c>
      <c r="M1" s="111" t="s">
        <v>3</v>
      </c>
      <c r="N1" s="48" t="s">
        <v>173</v>
      </c>
      <c r="O1" s="48" t="s">
        <v>174</v>
      </c>
      <c r="P1" s="48" t="s">
        <v>175</v>
      </c>
      <c r="Q1" s="48" t="s">
        <v>176</v>
      </c>
      <c r="R1" s="48" t="s">
        <v>177</v>
      </c>
      <c r="S1" s="48" t="s">
        <v>180</v>
      </c>
      <c r="T1" s="111" t="s">
        <v>3</v>
      </c>
      <c r="U1" s="48" t="s">
        <v>181</v>
      </c>
      <c r="V1" s="111" t="s">
        <v>4</v>
      </c>
      <c r="W1" s="50" t="s">
        <v>6</v>
      </c>
      <c r="X1" s="50" t="s">
        <v>7</v>
      </c>
      <c r="Y1" s="51" t="s">
        <v>2</v>
      </c>
    </row>
    <row r="2" spans="1:26" s="3" customFormat="1" ht="13.5" customHeight="1" thickTop="1">
      <c r="A2" s="33" t="s">
        <v>178</v>
      </c>
      <c r="B2" s="27"/>
      <c r="C2" s="27"/>
      <c r="D2" s="28"/>
      <c r="E2" s="28"/>
      <c r="F2" s="28"/>
      <c r="G2" s="28"/>
      <c r="H2" s="112"/>
      <c r="I2" s="28"/>
      <c r="J2" s="28"/>
      <c r="K2" s="28"/>
      <c r="L2" s="28"/>
      <c r="M2" s="112"/>
      <c r="N2" s="28"/>
      <c r="O2" s="28"/>
      <c r="P2" s="28"/>
      <c r="Q2" s="28"/>
      <c r="R2" s="28"/>
      <c r="S2" s="28"/>
      <c r="T2" s="112"/>
      <c r="U2" s="28"/>
      <c r="V2" s="112"/>
      <c r="W2" s="30"/>
      <c r="X2" s="30"/>
      <c r="Y2" s="31"/>
    </row>
    <row r="3" spans="1:26" s="86" customFormat="1" ht="24.75">
      <c r="A3" s="80">
        <v>1</v>
      </c>
      <c r="B3" s="81" t="s">
        <v>182</v>
      </c>
      <c r="C3" s="82" t="s">
        <v>183</v>
      </c>
      <c r="D3" s="83"/>
      <c r="E3" s="83"/>
      <c r="F3" s="83"/>
      <c r="G3" s="83"/>
      <c r="H3" s="113">
        <v>20</v>
      </c>
      <c r="I3" s="83"/>
      <c r="J3" s="83"/>
      <c r="K3" s="83"/>
      <c r="L3" s="83"/>
      <c r="M3" s="113"/>
      <c r="N3" s="84"/>
      <c r="O3" s="83"/>
      <c r="P3" s="83"/>
      <c r="Q3" s="83">
        <v>10</v>
      </c>
      <c r="R3" s="83"/>
      <c r="S3" s="83"/>
      <c r="T3" s="113"/>
      <c r="U3" s="83"/>
      <c r="V3" s="113">
        <v>2</v>
      </c>
      <c r="W3" s="85">
        <f>SUM(D3:V3)-H3-M3-T3-V3</f>
        <v>10</v>
      </c>
      <c r="X3" s="85">
        <f>+H3+M3+T3+V3</f>
        <v>22</v>
      </c>
      <c r="Y3" s="26">
        <f>SUM(W3:X3)</f>
        <v>32</v>
      </c>
      <c r="Z3" s="86" t="s">
        <v>198</v>
      </c>
    </row>
    <row r="4" spans="1:26" s="86" customFormat="1" ht="34.5" customHeight="1">
      <c r="A4" s="80">
        <v>2</v>
      </c>
      <c r="B4" s="81" t="s">
        <v>184</v>
      </c>
      <c r="C4" s="82" t="s">
        <v>185</v>
      </c>
      <c r="D4" s="83"/>
      <c r="E4" s="83"/>
      <c r="F4" s="83"/>
      <c r="G4" s="83"/>
      <c r="H4" s="113"/>
      <c r="I4" s="83"/>
      <c r="J4" s="83"/>
      <c r="K4" s="83"/>
      <c r="L4" s="83"/>
      <c r="M4" s="113"/>
      <c r="N4" s="84">
        <v>60</v>
      </c>
      <c r="O4" s="83"/>
      <c r="P4" s="83"/>
      <c r="Q4" s="83"/>
      <c r="R4" s="83"/>
      <c r="S4" s="83"/>
      <c r="T4" s="113"/>
      <c r="U4" s="83"/>
      <c r="V4" s="113"/>
      <c r="W4" s="85">
        <f>SUM(D4:V4)-H4-M4-T4-V4</f>
        <v>60</v>
      </c>
      <c r="X4" s="85">
        <f t="shared" ref="X4:X5" si="0">+H4+M4+T4+V4</f>
        <v>0</v>
      </c>
      <c r="Y4" s="26">
        <f t="shared" ref="Y4:Y5" si="1">SUM(W4:X4)</f>
        <v>60</v>
      </c>
      <c r="Z4" s="86" t="s">
        <v>192</v>
      </c>
    </row>
    <row r="5" spans="1:26" s="86" customFormat="1" ht="34.5" customHeight="1">
      <c r="A5" s="80">
        <v>3</v>
      </c>
      <c r="B5" s="81" t="s">
        <v>186</v>
      </c>
      <c r="C5" s="82" t="s">
        <v>187</v>
      </c>
      <c r="D5" s="83"/>
      <c r="E5" s="83"/>
      <c r="F5" s="83"/>
      <c r="G5" s="83"/>
      <c r="H5" s="113">
        <v>2</v>
      </c>
      <c r="I5" s="83"/>
      <c r="J5" s="83"/>
      <c r="K5" s="83"/>
      <c r="L5" s="83"/>
      <c r="M5" s="113"/>
      <c r="N5" s="84"/>
      <c r="O5" s="83">
        <v>14</v>
      </c>
      <c r="P5" s="83"/>
      <c r="Q5" s="83"/>
      <c r="R5" s="83"/>
      <c r="S5" s="83"/>
      <c r="T5" s="113">
        <v>42</v>
      </c>
      <c r="U5" s="83"/>
      <c r="V5" s="113">
        <v>6</v>
      </c>
      <c r="W5" s="85">
        <f>SUM(D5:V5)-H5-M5-T5-V5</f>
        <v>14</v>
      </c>
      <c r="X5" s="85">
        <f t="shared" si="0"/>
        <v>50</v>
      </c>
      <c r="Y5" s="26">
        <f t="shared" si="1"/>
        <v>64</v>
      </c>
      <c r="Z5" s="86" t="s">
        <v>193</v>
      </c>
    </row>
    <row r="6" spans="1:26" s="86" customFormat="1" ht="34.5" customHeight="1">
      <c r="A6" s="80">
        <v>4</v>
      </c>
      <c r="B6" s="81" t="s">
        <v>188</v>
      </c>
      <c r="C6" s="82" t="s">
        <v>189</v>
      </c>
      <c r="D6" s="83"/>
      <c r="E6" s="83"/>
      <c r="F6" s="83"/>
      <c r="G6" s="83"/>
      <c r="H6" s="113"/>
      <c r="I6" s="83"/>
      <c r="J6" s="83"/>
      <c r="K6" s="83"/>
      <c r="L6" s="83"/>
      <c r="M6" s="113"/>
      <c r="N6" s="84">
        <v>60</v>
      </c>
      <c r="O6" s="83">
        <v>10</v>
      </c>
      <c r="P6" s="83"/>
      <c r="Q6" s="83">
        <v>10</v>
      </c>
      <c r="R6" s="83"/>
      <c r="S6" s="83"/>
      <c r="T6" s="113"/>
      <c r="U6" s="83"/>
      <c r="V6" s="113"/>
      <c r="W6" s="85">
        <f t="shared" ref="W6:W16" si="2">SUM(D6:V6)-H6-M6-T6-V6</f>
        <v>80</v>
      </c>
      <c r="X6" s="85">
        <f t="shared" ref="X6:X16" si="3">+H6+M6+T6+V6</f>
        <v>0</v>
      </c>
      <c r="Y6" s="26">
        <f t="shared" ref="Y6:Y16" si="4">SUM(W6:X6)</f>
        <v>80</v>
      </c>
      <c r="Z6" s="86" t="s">
        <v>203</v>
      </c>
    </row>
    <row r="7" spans="1:26" s="86" customFormat="1" ht="34.5" customHeight="1">
      <c r="A7" s="80">
        <v>5</v>
      </c>
      <c r="B7" s="81" t="s">
        <v>190</v>
      </c>
      <c r="C7" s="82" t="s">
        <v>191</v>
      </c>
      <c r="D7" s="83"/>
      <c r="E7" s="83">
        <v>60</v>
      </c>
      <c r="F7" s="83"/>
      <c r="G7" s="83"/>
      <c r="H7" s="113">
        <v>8</v>
      </c>
      <c r="I7" s="83"/>
      <c r="J7" s="83"/>
      <c r="K7" s="83"/>
      <c r="L7" s="83"/>
      <c r="M7" s="113">
        <v>10</v>
      </c>
      <c r="N7" s="84"/>
      <c r="O7" s="83">
        <v>5</v>
      </c>
      <c r="P7" s="83"/>
      <c r="Q7" s="83"/>
      <c r="R7" s="83"/>
      <c r="S7" s="83"/>
      <c r="T7" s="113">
        <v>36</v>
      </c>
      <c r="U7" s="83"/>
      <c r="V7" s="113">
        <v>8</v>
      </c>
      <c r="W7" s="85">
        <f t="shared" si="2"/>
        <v>65</v>
      </c>
      <c r="X7" s="85">
        <f t="shared" si="3"/>
        <v>62</v>
      </c>
      <c r="Y7" s="26">
        <f t="shared" si="4"/>
        <v>127</v>
      </c>
      <c r="Z7" s="86" t="s">
        <v>194</v>
      </c>
    </row>
    <row r="8" spans="1:26" s="86" customFormat="1" ht="34.5" customHeight="1">
      <c r="A8" s="80">
        <v>6</v>
      </c>
      <c r="B8" s="81" t="s">
        <v>195</v>
      </c>
      <c r="C8" s="82" t="s">
        <v>196</v>
      </c>
      <c r="D8" s="83"/>
      <c r="E8" s="83"/>
      <c r="F8" s="83"/>
      <c r="G8" s="83"/>
      <c r="H8" s="113">
        <v>6</v>
      </c>
      <c r="I8" s="83"/>
      <c r="J8" s="83"/>
      <c r="K8" s="83"/>
      <c r="L8" s="83"/>
      <c r="M8" s="113"/>
      <c r="N8" s="84">
        <v>60</v>
      </c>
      <c r="O8" s="83">
        <v>11</v>
      </c>
      <c r="P8" s="83"/>
      <c r="Q8" s="83">
        <v>100</v>
      </c>
      <c r="R8" s="83"/>
      <c r="S8" s="83"/>
      <c r="T8" s="113"/>
      <c r="U8" s="83"/>
      <c r="V8" s="113"/>
      <c r="W8" s="85">
        <f t="shared" si="2"/>
        <v>171</v>
      </c>
      <c r="X8" s="85">
        <f t="shared" si="3"/>
        <v>6</v>
      </c>
      <c r="Y8" s="26">
        <f t="shared" si="4"/>
        <v>177</v>
      </c>
      <c r="Z8" s="86" t="s">
        <v>197</v>
      </c>
    </row>
    <row r="9" spans="1:26" s="86" customFormat="1" ht="34.5" customHeight="1">
      <c r="A9" s="80">
        <v>7</v>
      </c>
      <c r="B9" s="81" t="s">
        <v>199</v>
      </c>
      <c r="C9" s="82" t="s">
        <v>200</v>
      </c>
      <c r="D9" s="83"/>
      <c r="E9" s="83">
        <v>60</v>
      </c>
      <c r="F9" s="83"/>
      <c r="G9" s="83"/>
      <c r="H9" s="113">
        <v>10</v>
      </c>
      <c r="I9" s="83"/>
      <c r="J9" s="83"/>
      <c r="K9" s="83"/>
      <c r="L9" s="83"/>
      <c r="M9" s="113"/>
      <c r="N9" s="84">
        <v>60</v>
      </c>
      <c r="O9" s="83">
        <v>10</v>
      </c>
      <c r="P9" s="83"/>
      <c r="Q9" s="83"/>
      <c r="R9" s="83"/>
      <c r="S9" s="83"/>
      <c r="T9" s="113">
        <v>38</v>
      </c>
      <c r="U9" s="83"/>
      <c r="V9" s="113">
        <v>8</v>
      </c>
      <c r="W9" s="85">
        <f t="shared" si="2"/>
        <v>130</v>
      </c>
      <c r="X9" s="85">
        <f t="shared" si="3"/>
        <v>56</v>
      </c>
      <c r="Y9" s="26">
        <f t="shared" si="4"/>
        <v>186</v>
      </c>
      <c r="Z9" s="86" t="s">
        <v>194</v>
      </c>
    </row>
    <row r="10" spans="1:26" s="86" customFormat="1" ht="34.5" customHeight="1">
      <c r="A10" s="80">
        <v>8</v>
      </c>
      <c r="B10" s="81" t="s">
        <v>201</v>
      </c>
      <c r="C10" s="82" t="s">
        <v>202</v>
      </c>
      <c r="D10" s="83"/>
      <c r="E10" s="83">
        <v>60</v>
      </c>
      <c r="F10" s="83">
        <v>100</v>
      </c>
      <c r="G10" s="83"/>
      <c r="H10" s="113">
        <v>6</v>
      </c>
      <c r="I10" s="83"/>
      <c r="J10" s="83"/>
      <c r="K10" s="83"/>
      <c r="L10" s="83"/>
      <c r="M10" s="113">
        <v>16</v>
      </c>
      <c r="N10" s="84"/>
      <c r="O10" s="83">
        <v>8</v>
      </c>
      <c r="P10" s="83"/>
      <c r="Q10" s="83"/>
      <c r="R10" s="83"/>
      <c r="S10" s="83"/>
      <c r="T10" s="113">
        <v>6</v>
      </c>
      <c r="U10" s="83"/>
      <c r="V10" s="113"/>
      <c r="W10" s="85">
        <f t="shared" si="2"/>
        <v>168</v>
      </c>
      <c r="X10" s="85">
        <f t="shared" si="3"/>
        <v>28</v>
      </c>
      <c r="Y10" s="26">
        <f t="shared" si="4"/>
        <v>196</v>
      </c>
      <c r="Z10" s="86" t="s">
        <v>204</v>
      </c>
    </row>
    <row r="11" spans="1:26" s="86" customFormat="1" ht="34.5">
      <c r="A11" s="80">
        <v>9</v>
      </c>
      <c r="B11" s="81" t="s">
        <v>205</v>
      </c>
      <c r="C11" s="82" t="s">
        <v>206</v>
      </c>
      <c r="D11" s="83"/>
      <c r="E11" s="83">
        <v>60</v>
      </c>
      <c r="F11" s="83">
        <v>100</v>
      </c>
      <c r="G11" s="83"/>
      <c r="H11" s="113">
        <v>14</v>
      </c>
      <c r="I11" s="83"/>
      <c r="J11" s="83"/>
      <c r="K11" s="83"/>
      <c r="L11" s="83"/>
      <c r="M11" s="113"/>
      <c r="N11" s="84"/>
      <c r="O11" s="83">
        <v>1</v>
      </c>
      <c r="P11" s="83"/>
      <c r="Q11" s="83"/>
      <c r="R11" s="83"/>
      <c r="S11" s="83"/>
      <c r="T11" s="113">
        <v>20</v>
      </c>
      <c r="U11" s="83"/>
      <c r="V11" s="113">
        <v>6</v>
      </c>
      <c r="W11" s="85">
        <f t="shared" si="2"/>
        <v>161</v>
      </c>
      <c r="X11" s="85">
        <f t="shared" si="3"/>
        <v>40</v>
      </c>
      <c r="Y11" s="26">
        <f t="shared" si="4"/>
        <v>201</v>
      </c>
      <c r="Z11" s="86" t="s">
        <v>197</v>
      </c>
    </row>
    <row r="12" spans="1:26" s="86" customFormat="1" ht="34.5" customHeight="1">
      <c r="A12" s="80">
        <v>10</v>
      </c>
      <c r="B12" s="81" t="s">
        <v>207</v>
      </c>
      <c r="C12" s="82" t="s">
        <v>208</v>
      </c>
      <c r="D12" s="83"/>
      <c r="E12" s="83">
        <v>60</v>
      </c>
      <c r="F12" s="83"/>
      <c r="G12" s="83"/>
      <c r="H12" s="113">
        <v>34</v>
      </c>
      <c r="I12" s="83"/>
      <c r="J12" s="83"/>
      <c r="K12" s="83"/>
      <c r="L12" s="83"/>
      <c r="M12" s="113">
        <v>12</v>
      </c>
      <c r="N12" s="84">
        <v>60</v>
      </c>
      <c r="O12" s="83"/>
      <c r="P12" s="83"/>
      <c r="Q12" s="83">
        <v>10</v>
      </c>
      <c r="R12" s="83"/>
      <c r="S12" s="83"/>
      <c r="T12" s="113">
        <v>46</v>
      </c>
      <c r="U12" s="83"/>
      <c r="V12" s="113">
        <v>2</v>
      </c>
      <c r="W12" s="85">
        <f t="shared" si="2"/>
        <v>130</v>
      </c>
      <c r="X12" s="85">
        <f t="shared" si="3"/>
        <v>94</v>
      </c>
      <c r="Y12" s="26">
        <f t="shared" si="4"/>
        <v>224</v>
      </c>
      <c r="Z12" s="86" t="s">
        <v>209</v>
      </c>
    </row>
    <row r="13" spans="1:26" s="86" customFormat="1" ht="34.5" customHeight="1">
      <c r="A13" s="80">
        <v>11</v>
      </c>
      <c r="B13" s="81" t="s">
        <v>210</v>
      </c>
      <c r="C13" s="82" t="s">
        <v>211</v>
      </c>
      <c r="D13" s="83"/>
      <c r="E13" s="83">
        <v>60</v>
      </c>
      <c r="F13" s="83"/>
      <c r="G13" s="83"/>
      <c r="H13" s="113">
        <v>28</v>
      </c>
      <c r="I13" s="83"/>
      <c r="J13" s="83"/>
      <c r="K13" s="83"/>
      <c r="L13" s="83"/>
      <c r="M13" s="113">
        <v>10</v>
      </c>
      <c r="N13" s="84">
        <v>60</v>
      </c>
      <c r="O13" s="83"/>
      <c r="P13" s="83"/>
      <c r="Q13" s="83"/>
      <c r="R13" s="83">
        <v>100</v>
      </c>
      <c r="S13" s="83"/>
      <c r="T13" s="113">
        <v>48</v>
      </c>
      <c r="U13" s="83"/>
      <c r="V13" s="113"/>
      <c r="W13" s="85">
        <f t="shared" si="2"/>
        <v>220</v>
      </c>
      <c r="X13" s="85">
        <f t="shared" si="3"/>
        <v>86</v>
      </c>
      <c r="Y13" s="26">
        <f t="shared" si="4"/>
        <v>306</v>
      </c>
      <c r="Z13" s="86" t="s">
        <v>26</v>
      </c>
    </row>
    <row r="14" spans="1:26" s="86" customFormat="1" ht="34.5" customHeight="1">
      <c r="A14" s="80">
        <v>12</v>
      </c>
      <c r="B14" s="81" t="s">
        <v>212</v>
      </c>
      <c r="C14" s="82" t="s">
        <v>213</v>
      </c>
      <c r="D14" s="83"/>
      <c r="E14" s="83"/>
      <c r="F14" s="83"/>
      <c r="G14" s="83"/>
      <c r="H14" s="113">
        <v>82</v>
      </c>
      <c r="I14" s="83">
        <v>100</v>
      </c>
      <c r="J14" s="83"/>
      <c r="K14" s="83"/>
      <c r="L14" s="83"/>
      <c r="M14" s="113">
        <v>8</v>
      </c>
      <c r="N14" s="84">
        <v>60</v>
      </c>
      <c r="O14" s="83">
        <v>27</v>
      </c>
      <c r="P14" s="83"/>
      <c r="Q14" s="83"/>
      <c r="R14" s="83">
        <v>60</v>
      </c>
      <c r="S14" s="83"/>
      <c r="T14" s="113">
        <v>60</v>
      </c>
      <c r="U14" s="83"/>
      <c r="V14" s="113">
        <v>2</v>
      </c>
      <c r="W14" s="85">
        <f t="shared" si="2"/>
        <v>247</v>
      </c>
      <c r="X14" s="85">
        <f t="shared" si="3"/>
        <v>152</v>
      </c>
      <c r="Y14" s="26">
        <f t="shared" si="4"/>
        <v>399</v>
      </c>
      <c r="Z14" s="86" t="s">
        <v>194</v>
      </c>
    </row>
    <row r="15" spans="1:26" s="86" customFormat="1" ht="34.5" customHeight="1">
      <c r="A15" s="80">
        <v>13</v>
      </c>
      <c r="B15" s="81" t="s">
        <v>216</v>
      </c>
      <c r="C15" s="82" t="s">
        <v>217</v>
      </c>
      <c r="D15" s="83"/>
      <c r="E15" s="83">
        <v>60</v>
      </c>
      <c r="F15" s="83">
        <v>100</v>
      </c>
      <c r="G15" s="83"/>
      <c r="H15" s="113">
        <v>16</v>
      </c>
      <c r="I15" s="83">
        <v>30</v>
      </c>
      <c r="J15" s="83"/>
      <c r="K15" s="83"/>
      <c r="L15" s="83"/>
      <c r="M15" s="113">
        <v>18</v>
      </c>
      <c r="N15" s="84">
        <v>60</v>
      </c>
      <c r="O15" s="83">
        <v>60</v>
      </c>
      <c r="P15" s="83">
        <v>0</v>
      </c>
      <c r="Q15" s="83">
        <v>10</v>
      </c>
      <c r="R15" s="83"/>
      <c r="S15" s="83"/>
      <c r="T15" s="113">
        <v>72</v>
      </c>
      <c r="U15" s="83"/>
      <c r="V15" s="113">
        <v>10</v>
      </c>
      <c r="W15" s="85">
        <f t="shared" ref="W15" si="5">SUM(D15:V15)-H15-M15-T15-V15</f>
        <v>320</v>
      </c>
      <c r="X15" s="85">
        <f t="shared" ref="X15" si="6">+H15+M15+T15+V15</f>
        <v>116</v>
      </c>
      <c r="Y15" s="26">
        <f t="shared" ref="Y15" si="7">SUM(W15:X15)</f>
        <v>436</v>
      </c>
      <c r="Z15" s="86" t="s">
        <v>218</v>
      </c>
    </row>
    <row r="16" spans="1:26" s="86" customFormat="1" ht="34.5" customHeight="1">
      <c r="A16" s="80">
        <v>14</v>
      </c>
      <c r="B16" s="81" t="s">
        <v>214</v>
      </c>
      <c r="C16" s="82" t="s">
        <v>215</v>
      </c>
      <c r="D16" s="83"/>
      <c r="E16" s="83">
        <v>60</v>
      </c>
      <c r="F16" s="83">
        <v>100</v>
      </c>
      <c r="G16" s="83"/>
      <c r="H16" s="113">
        <v>4</v>
      </c>
      <c r="I16" s="83"/>
      <c r="J16" s="83"/>
      <c r="K16" s="83"/>
      <c r="L16" s="83"/>
      <c r="M16" s="113">
        <v>4</v>
      </c>
      <c r="N16" s="84">
        <v>60</v>
      </c>
      <c r="O16" s="83">
        <v>25</v>
      </c>
      <c r="P16" s="83"/>
      <c r="Q16" s="83">
        <v>10</v>
      </c>
      <c r="R16" s="83"/>
      <c r="S16" s="83"/>
      <c r="T16" s="113">
        <v>210</v>
      </c>
      <c r="U16" s="83"/>
      <c r="V16" s="113">
        <v>6</v>
      </c>
      <c r="W16" s="85">
        <f t="shared" si="2"/>
        <v>255</v>
      </c>
      <c r="X16" s="85">
        <f t="shared" si="3"/>
        <v>224</v>
      </c>
      <c r="Y16" s="26">
        <f t="shared" si="4"/>
        <v>479</v>
      </c>
      <c r="Z16" s="86" t="s">
        <v>194</v>
      </c>
    </row>
    <row r="17" spans="1:26" s="86" customFormat="1" ht="34.5" customHeight="1">
      <c r="A17" s="80">
        <v>15</v>
      </c>
      <c r="B17" s="81" t="s">
        <v>221</v>
      </c>
      <c r="C17" s="82" t="s">
        <v>222</v>
      </c>
      <c r="D17" s="83"/>
      <c r="E17" s="83">
        <v>60</v>
      </c>
      <c r="F17" s="83">
        <v>100</v>
      </c>
      <c r="G17" s="83"/>
      <c r="H17" s="113">
        <v>22</v>
      </c>
      <c r="I17" s="83"/>
      <c r="J17" s="83"/>
      <c r="K17" s="83"/>
      <c r="L17" s="83"/>
      <c r="M17" s="113">
        <v>36</v>
      </c>
      <c r="N17" s="84">
        <v>100</v>
      </c>
      <c r="O17" s="83">
        <v>6</v>
      </c>
      <c r="P17" s="83">
        <v>100</v>
      </c>
      <c r="Q17" s="83">
        <v>100</v>
      </c>
      <c r="R17" s="83">
        <v>100</v>
      </c>
      <c r="S17" s="83"/>
      <c r="T17" s="113">
        <v>70</v>
      </c>
      <c r="U17" s="83"/>
      <c r="V17" s="113">
        <v>10</v>
      </c>
      <c r="W17" s="85">
        <f t="shared" ref="W17:W22" si="8">SUM(D17:V17)-H17-M17-T17-V17</f>
        <v>566</v>
      </c>
      <c r="X17" s="85">
        <f t="shared" ref="X17:X22" si="9">+H17+M17+T17+V17</f>
        <v>138</v>
      </c>
      <c r="Y17" s="26">
        <f t="shared" ref="Y17:Y22" si="10">SUM(W17:X17)</f>
        <v>704</v>
      </c>
      <c r="Z17" s="86" t="s">
        <v>197</v>
      </c>
    </row>
    <row r="18" spans="1:26" s="86" customFormat="1" ht="34.5" customHeight="1">
      <c r="A18" s="80">
        <v>16</v>
      </c>
      <c r="B18" s="81" t="s">
        <v>219</v>
      </c>
      <c r="C18" s="82" t="s">
        <v>220</v>
      </c>
      <c r="D18" s="83"/>
      <c r="E18" s="83">
        <v>60</v>
      </c>
      <c r="F18" s="83">
        <v>100</v>
      </c>
      <c r="G18" s="83"/>
      <c r="H18" s="113">
        <v>10</v>
      </c>
      <c r="I18" s="83">
        <v>100</v>
      </c>
      <c r="J18" s="83"/>
      <c r="K18" s="83">
        <v>100</v>
      </c>
      <c r="L18" s="83"/>
      <c r="M18" s="113">
        <v>10</v>
      </c>
      <c r="N18" s="84"/>
      <c r="O18" s="83">
        <v>150</v>
      </c>
      <c r="P18" s="83"/>
      <c r="Q18" s="83">
        <v>60</v>
      </c>
      <c r="R18" s="83"/>
      <c r="S18" s="83"/>
      <c r="T18" s="113">
        <v>70</v>
      </c>
      <c r="U18" s="83">
        <v>100</v>
      </c>
      <c r="V18" s="113">
        <v>4</v>
      </c>
      <c r="W18" s="85">
        <f t="shared" si="8"/>
        <v>670</v>
      </c>
      <c r="X18" s="85">
        <f t="shared" si="9"/>
        <v>94</v>
      </c>
      <c r="Y18" s="26">
        <f t="shared" si="10"/>
        <v>764</v>
      </c>
      <c r="Z18" s="86" t="s">
        <v>194</v>
      </c>
    </row>
    <row r="19" spans="1:26" s="86" customFormat="1" ht="34.5" customHeight="1">
      <c r="A19" s="80">
        <v>17</v>
      </c>
      <c r="B19" s="81" t="s">
        <v>223</v>
      </c>
      <c r="C19" s="82" t="s">
        <v>224</v>
      </c>
      <c r="D19" s="83"/>
      <c r="E19" s="83">
        <v>100</v>
      </c>
      <c r="F19" s="83">
        <v>100</v>
      </c>
      <c r="G19" s="83"/>
      <c r="H19" s="113">
        <v>58</v>
      </c>
      <c r="I19" s="83">
        <v>100</v>
      </c>
      <c r="J19" s="83">
        <v>100</v>
      </c>
      <c r="K19" s="83"/>
      <c r="L19" s="83"/>
      <c r="M19" s="113">
        <v>30</v>
      </c>
      <c r="N19" s="84">
        <v>100</v>
      </c>
      <c r="O19" s="83">
        <v>30</v>
      </c>
      <c r="P19" s="83"/>
      <c r="Q19" s="83"/>
      <c r="R19" s="83">
        <v>100</v>
      </c>
      <c r="S19" s="83"/>
      <c r="T19" s="113">
        <v>52</v>
      </c>
      <c r="U19" s="83"/>
      <c r="V19" s="113">
        <v>8</v>
      </c>
      <c r="W19" s="85">
        <f t="shared" si="8"/>
        <v>630</v>
      </c>
      <c r="X19" s="85">
        <f t="shared" si="9"/>
        <v>148</v>
      </c>
      <c r="Y19" s="26">
        <f t="shared" si="10"/>
        <v>778</v>
      </c>
      <c r="Z19" s="86" t="s">
        <v>194</v>
      </c>
    </row>
    <row r="20" spans="1:26" s="86" customFormat="1" ht="34.5" customHeight="1">
      <c r="A20" s="80">
        <v>18</v>
      </c>
      <c r="B20" s="81" t="s">
        <v>225</v>
      </c>
      <c r="C20" s="82" t="s">
        <v>226</v>
      </c>
      <c r="D20" s="83">
        <v>100</v>
      </c>
      <c r="E20" s="83">
        <v>100</v>
      </c>
      <c r="F20" s="83">
        <v>100</v>
      </c>
      <c r="G20" s="83"/>
      <c r="H20" s="113">
        <v>12</v>
      </c>
      <c r="I20" s="83"/>
      <c r="J20" s="83">
        <v>100</v>
      </c>
      <c r="K20" s="83">
        <v>100</v>
      </c>
      <c r="L20" s="83"/>
      <c r="M20" s="113">
        <v>4</v>
      </c>
      <c r="N20" s="84"/>
      <c r="O20" s="83">
        <v>20</v>
      </c>
      <c r="P20" s="83"/>
      <c r="Q20" s="83">
        <v>60</v>
      </c>
      <c r="R20" s="83">
        <v>100</v>
      </c>
      <c r="S20" s="83"/>
      <c r="T20" s="113">
        <v>78</v>
      </c>
      <c r="U20" s="83">
        <v>100</v>
      </c>
      <c r="V20" s="113">
        <v>4</v>
      </c>
      <c r="W20" s="85">
        <f t="shared" si="8"/>
        <v>780</v>
      </c>
      <c r="X20" s="85">
        <f t="shared" si="9"/>
        <v>98</v>
      </c>
      <c r="Y20" s="26">
        <f t="shared" si="10"/>
        <v>878</v>
      </c>
      <c r="Z20" s="86" t="s">
        <v>194</v>
      </c>
    </row>
    <row r="21" spans="1:26" s="86" customFormat="1" ht="34.5" customHeight="1">
      <c r="A21" s="80">
        <v>19</v>
      </c>
      <c r="B21" s="81" t="s">
        <v>227</v>
      </c>
      <c r="C21" s="82" t="s">
        <v>228</v>
      </c>
      <c r="D21" s="83">
        <v>100</v>
      </c>
      <c r="E21" s="83">
        <v>100</v>
      </c>
      <c r="F21" s="83">
        <v>100</v>
      </c>
      <c r="G21" s="83"/>
      <c r="H21" s="113">
        <v>8</v>
      </c>
      <c r="I21" s="83"/>
      <c r="J21" s="83">
        <v>100</v>
      </c>
      <c r="K21" s="83">
        <v>100</v>
      </c>
      <c r="L21" s="83"/>
      <c r="M21" s="113">
        <v>10</v>
      </c>
      <c r="N21" s="84"/>
      <c r="O21" s="83">
        <v>20</v>
      </c>
      <c r="P21" s="83"/>
      <c r="Q21" s="83">
        <v>60</v>
      </c>
      <c r="R21" s="83">
        <v>100</v>
      </c>
      <c r="S21" s="83"/>
      <c r="T21" s="113">
        <v>82</v>
      </c>
      <c r="U21" s="83">
        <v>100</v>
      </c>
      <c r="V21" s="113">
        <v>6</v>
      </c>
      <c r="W21" s="85">
        <f t="shared" si="8"/>
        <v>780</v>
      </c>
      <c r="X21" s="85">
        <f t="shared" si="9"/>
        <v>106</v>
      </c>
      <c r="Y21" s="26">
        <f t="shared" si="10"/>
        <v>886</v>
      </c>
      <c r="Z21" s="86" t="s">
        <v>194</v>
      </c>
    </row>
    <row r="22" spans="1:26" s="86" customFormat="1" ht="34.5" customHeight="1">
      <c r="A22" s="80">
        <v>20</v>
      </c>
      <c r="B22" s="81" t="s">
        <v>229</v>
      </c>
      <c r="C22" s="82" t="s">
        <v>230</v>
      </c>
      <c r="D22" s="83"/>
      <c r="E22" s="83">
        <v>60</v>
      </c>
      <c r="F22" s="83">
        <v>100</v>
      </c>
      <c r="G22" s="83"/>
      <c r="H22" s="113">
        <v>6</v>
      </c>
      <c r="I22" s="83">
        <v>100</v>
      </c>
      <c r="J22" s="83"/>
      <c r="K22" s="83">
        <v>100</v>
      </c>
      <c r="L22" s="83"/>
      <c r="M22" s="113">
        <v>4</v>
      </c>
      <c r="N22" s="84">
        <v>60</v>
      </c>
      <c r="O22" s="83">
        <v>150</v>
      </c>
      <c r="P22" s="83"/>
      <c r="Q22" s="83">
        <v>100</v>
      </c>
      <c r="R22" s="83">
        <v>60</v>
      </c>
      <c r="S22" s="83"/>
      <c r="T22" s="113">
        <v>76</v>
      </c>
      <c r="U22" s="83">
        <v>100</v>
      </c>
      <c r="V22" s="113">
        <v>2</v>
      </c>
      <c r="W22" s="85">
        <f t="shared" si="8"/>
        <v>830</v>
      </c>
      <c r="X22" s="85">
        <f t="shared" si="9"/>
        <v>88</v>
      </c>
      <c r="Y22" s="26">
        <f t="shared" si="10"/>
        <v>918</v>
      </c>
      <c r="Z22" s="86" t="s">
        <v>194</v>
      </c>
    </row>
    <row r="23" spans="1:26" s="86" customFormat="1" ht="12" customHeight="1" thickBot="1">
      <c r="A23" s="80"/>
      <c r="B23" s="81"/>
      <c r="C23" s="82"/>
      <c r="D23" s="83"/>
      <c r="E23" s="83"/>
      <c r="F23" s="83"/>
      <c r="G23" s="83"/>
      <c r="H23" s="113"/>
      <c r="I23" s="83"/>
      <c r="J23" s="83"/>
      <c r="K23" s="83"/>
      <c r="L23" s="83"/>
      <c r="M23" s="113"/>
      <c r="N23" s="84"/>
      <c r="O23" s="83"/>
      <c r="P23" s="83"/>
      <c r="Q23" s="83"/>
      <c r="R23" s="83"/>
      <c r="S23" s="83"/>
      <c r="T23" s="113"/>
      <c r="U23" s="83"/>
      <c r="V23" s="113"/>
      <c r="W23" s="85"/>
      <c r="X23" s="85"/>
      <c r="Y23" s="26"/>
    </row>
    <row r="24" spans="1:26" s="90" customFormat="1" ht="15" thickTop="1">
      <c r="A24" s="87" t="s">
        <v>179</v>
      </c>
      <c r="B24" s="88"/>
      <c r="C24" s="88"/>
      <c r="D24" s="67"/>
      <c r="E24" s="67"/>
      <c r="F24" s="67"/>
      <c r="G24" s="67"/>
      <c r="H24" s="114"/>
      <c r="I24" s="67"/>
      <c r="J24" s="67"/>
      <c r="K24" s="67"/>
      <c r="L24" s="67"/>
      <c r="M24" s="114"/>
      <c r="N24" s="67"/>
      <c r="O24" s="67"/>
      <c r="P24" s="67"/>
      <c r="Q24" s="67"/>
      <c r="R24" s="67"/>
      <c r="S24" s="67"/>
      <c r="T24" s="114"/>
      <c r="U24" s="67"/>
      <c r="V24" s="114"/>
      <c r="W24" s="67"/>
      <c r="X24" s="67"/>
      <c r="Y24" s="89"/>
    </row>
    <row r="25" spans="1:26" s="90" customFormat="1" ht="33" customHeight="1">
      <c r="A25" s="80">
        <v>1</v>
      </c>
      <c r="B25" s="81" t="s">
        <v>232</v>
      </c>
      <c r="C25" s="82" t="s">
        <v>233</v>
      </c>
      <c r="D25" s="83"/>
      <c r="E25" s="83"/>
      <c r="F25" s="83"/>
      <c r="G25" s="83"/>
      <c r="H25" s="113">
        <v>14</v>
      </c>
      <c r="I25" s="83"/>
      <c r="J25" s="83"/>
      <c r="K25" s="83"/>
      <c r="L25" s="83"/>
      <c r="M25" s="113"/>
      <c r="N25" s="84">
        <v>60</v>
      </c>
      <c r="O25" s="83">
        <v>5</v>
      </c>
      <c r="P25" s="83"/>
      <c r="Q25" s="83"/>
      <c r="R25" s="83">
        <v>60</v>
      </c>
      <c r="S25" s="83"/>
      <c r="T25" s="113"/>
      <c r="U25" s="83"/>
      <c r="V25" s="113"/>
      <c r="W25" s="85">
        <f>SUM(D25:V25)-H25-M25-T25-V25</f>
        <v>125</v>
      </c>
      <c r="X25" s="85">
        <f t="shared" ref="X25:X28" si="11">+H25+M25+T25+V25</f>
        <v>14</v>
      </c>
      <c r="Y25" s="26">
        <f>SUM(W25:X25)</f>
        <v>139</v>
      </c>
      <c r="Z25" s="90" t="s">
        <v>192</v>
      </c>
    </row>
    <row r="26" spans="1:26" s="90" customFormat="1" ht="37.5">
      <c r="A26" s="80">
        <v>2</v>
      </c>
      <c r="B26" s="81" t="s">
        <v>234</v>
      </c>
      <c r="C26" s="82" t="s">
        <v>235</v>
      </c>
      <c r="D26" s="83"/>
      <c r="E26" s="83"/>
      <c r="F26" s="83"/>
      <c r="G26" s="83"/>
      <c r="H26" s="113">
        <v>6</v>
      </c>
      <c r="I26" s="83"/>
      <c r="J26" s="83"/>
      <c r="K26" s="83"/>
      <c r="L26" s="83"/>
      <c r="M26" s="113">
        <v>12</v>
      </c>
      <c r="N26" s="84"/>
      <c r="O26" s="83">
        <v>10</v>
      </c>
      <c r="P26" s="83">
        <v>100</v>
      </c>
      <c r="Q26" s="83">
        <v>10</v>
      </c>
      <c r="R26" s="83"/>
      <c r="S26" s="83"/>
      <c r="T26" s="113">
        <v>52</v>
      </c>
      <c r="U26" s="83"/>
      <c r="V26" s="113">
        <v>6</v>
      </c>
      <c r="W26" s="85">
        <f>SUM(D26:V26)-H26-M26-T26-V26</f>
        <v>120</v>
      </c>
      <c r="X26" s="85">
        <f t="shared" si="11"/>
        <v>76</v>
      </c>
      <c r="Y26" s="26">
        <f t="shared" ref="Y26:Y28" si="12">SUM(W26:X26)</f>
        <v>196</v>
      </c>
      <c r="Z26" s="90" t="s">
        <v>203</v>
      </c>
    </row>
    <row r="27" spans="1:26" s="90" customFormat="1" ht="43.5">
      <c r="A27" s="80">
        <v>3</v>
      </c>
      <c r="B27" s="81" t="s">
        <v>236</v>
      </c>
      <c r="C27" s="82" t="s">
        <v>237</v>
      </c>
      <c r="D27" s="83"/>
      <c r="E27" s="83">
        <v>60</v>
      </c>
      <c r="F27" s="83"/>
      <c r="G27" s="83"/>
      <c r="H27" s="113">
        <v>30</v>
      </c>
      <c r="I27" s="83"/>
      <c r="J27" s="83"/>
      <c r="K27" s="83"/>
      <c r="L27" s="83"/>
      <c r="M27" s="113">
        <v>2</v>
      </c>
      <c r="N27" s="84">
        <v>60</v>
      </c>
      <c r="O27" s="83">
        <v>34</v>
      </c>
      <c r="P27" s="83"/>
      <c r="Q27" s="83">
        <v>10</v>
      </c>
      <c r="R27" s="83"/>
      <c r="S27" s="83"/>
      <c r="T27" s="113">
        <v>40</v>
      </c>
      <c r="U27" s="83"/>
      <c r="V27" s="113">
        <v>4</v>
      </c>
      <c r="W27" s="85">
        <f>SUM(D27:V27)-H27-M27-T27-V27</f>
        <v>164</v>
      </c>
      <c r="X27" s="85">
        <f t="shared" si="11"/>
        <v>76</v>
      </c>
      <c r="Y27" s="26">
        <f t="shared" si="12"/>
        <v>240</v>
      </c>
      <c r="Z27" s="90" t="s">
        <v>203</v>
      </c>
    </row>
    <row r="28" spans="1:26" s="90" customFormat="1" ht="35.25">
      <c r="A28" s="80">
        <v>4</v>
      </c>
      <c r="B28" s="81" t="s">
        <v>238</v>
      </c>
      <c r="C28" s="82" t="s">
        <v>239</v>
      </c>
      <c r="D28" s="83"/>
      <c r="E28" s="83">
        <v>60</v>
      </c>
      <c r="F28" s="83"/>
      <c r="G28" s="83"/>
      <c r="H28" s="113">
        <v>14</v>
      </c>
      <c r="I28" s="83"/>
      <c r="J28" s="83"/>
      <c r="K28" s="83"/>
      <c r="L28" s="83"/>
      <c r="M28" s="113">
        <v>4</v>
      </c>
      <c r="N28" s="84">
        <v>60</v>
      </c>
      <c r="O28" s="83">
        <v>5</v>
      </c>
      <c r="P28" s="83"/>
      <c r="Q28" s="83"/>
      <c r="R28" s="83">
        <v>60</v>
      </c>
      <c r="S28" s="83"/>
      <c r="T28" s="113">
        <v>44</v>
      </c>
      <c r="U28" s="83"/>
      <c r="V28" s="113">
        <v>2</v>
      </c>
      <c r="W28" s="85">
        <f>SUM(D28:V28)-H28-M28-T28-V28</f>
        <v>185</v>
      </c>
      <c r="X28" s="85">
        <f t="shared" si="11"/>
        <v>64</v>
      </c>
      <c r="Y28" s="26">
        <f t="shared" si="12"/>
        <v>249</v>
      </c>
      <c r="Z28" s="90" t="s">
        <v>203</v>
      </c>
    </row>
    <row r="29" spans="1:26" s="90" customFormat="1" ht="35.25">
      <c r="A29" s="80">
        <v>5</v>
      </c>
      <c r="B29" s="95" t="s">
        <v>240</v>
      </c>
      <c r="C29" s="96" t="s">
        <v>241</v>
      </c>
      <c r="D29" s="97"/>
      <c r="E29" s="97">
        <v>60</v>
      </c>
      <c r="F29" s="97"/>
      <c r="G29" s="97"/>
      <c r="H29" s="115">
        <v>48</v>
      </c>
      <c r="I29" s="97"/>
      <c r="J29" s="97"/>
      <c r="K29" s="97"/>
      <c r="L29" s="97"/>
      <c r="M29" s="115">
        <v>10</v>
      </c>
      <c r="N29" s="98">
        <v>60</v>
      </c>
      <c r="O29" s="97">
        <v>5</v>
      </c>
      <c r="P29" s="97"/>
      <c r="Q29" s="97"/>
      <c r="R29" s="97">
        <v>60</v>
      </c>
      <c r="S29" s="97"/>
      <c r="T29" s="115">
        <v>20</v>
      </c>
      <c r="U29" s="97"/>
      <c r="V29" s="115">
        <v>8</v>
      </c>
      <c r="W29" s="85">
        <f t="shared" ref="W29" si="13">SUM(D29:V29)-H29-M29-T29-V29</f>
        <v>185</v>
      </c>
      <c r="X29" s="85">
        <f t="shared" ref="X29" si="14">+H29+M29+T29+V29</f>
        <v>86</v>
      </c>
      <c r="Y29" s="26">
        <f t="shared" ref="Y29" si="15">SUM(W29:X29)</f>
        <v>271</v>
      </c>
      <c r="Z29" s="90" t="s">
        <v>203</v>
      </c>
    </row>
    <row r="30" spans="1:26" s="90" customFormat="1" ht="27">
      <c r="A30" s="80">
        <v>6</v>
      </c>
      <c r="B30" s="95" t="s">
        <v>245</v>
      </c>
      <c r="C30" s="96" t="s">
        <v>246</v>
      </c>
      <c r="D30" s="97"/>
      <c r="E30" s="97">
        <v>60</v>
      </c>
      <c r="F30" s="97">
        <v>100</v>
      </c>
      <c r="G30" s="97"/>
      <c r="H30" s="115">
        <v>22</v>
      </c>
      <c r="I30" s="97"/>
      <c r="J30" s="97"/>
      <c r="K30" s="97"/>
      <c r="L30" s="97"/>
      <c r="M30" s="115">
        <v>4</v>
      </c>
      <c r="N30" s="98">
        <v>60</v>
      </c>
      <c r="O30" s="97">
        <v>14</v>
      </c>
      <c r="P30" s="97"/>
      <c r="Q30" s="97">
        <v>10</v>
      </c>
      <c r="R30" s="97">
        <v>60</v>
      </c>
      <c r="S30" s="97"/>
      <c r="T30" s="115">
        <v>16</v>
      </c>
      <c r="U30" s="97"/>
      <c r="V30" s="115">
        <v>4</v>
      </c>
      <c r="W30" s="85">
        <f t="shared" ref="W30:W31" si="16">SUM(D30:V30)-H30-M30-T30-V30</f>
        <v>304</v>
      </c>
      <c r="X30" s="85">
        <f t="shared" ref="X30:X31" si="17">+H30+M30+T30+V30</f>
        <v>46</v>
      </c>
      <c r="Y30" s="26">
        <f t="shared" ref="Y30:Y31" si="18">SUM(W30:X30)</f>
        <v>350</v>
      </c>
      <c r="Z30" s="90" t="s">
        <v>192</v>
      </c>
    </row>
    <row r="31" spans="1:26" s="90" customFormat="1" ht="43.5" customHeight="1" thickBot="1">
      <c r="A31" s="80">
        <v>7</v>
      </c>
      <c r="B31" s="91" t="s">
        <v>242</v>
      </c>
      <c r="C31" s="92" t="s">
        <v>243</v>
      </c>
      <c r="D31" s="93"/>
      <c r="E31" s="93"/>
      <c r="F31" s="93"/>
      <c r="G31" s="93"/>
      <c r="H31" s="116">
        <v>6</v>
      </c>
      <c r="I31" s="93"/>
      <c r="J31" s="93"/>
      <c r="K31" s="93"/>
      <c r="L31" s="93"/>
      <c r="M31" s="116"/>
      <c r="N31" s="94">
        <v>60</v>
      </c>
      <c r="O31" s="93">
        <v>40</v>
      </c>
      <c r="P31" s="93">
        <v>100</v>
      </c>
      <c r="Q31" s="93"/>
      <c r="R31" s="93">
        <v>60</v>
      </c>
      <c r="S31" s="93"/>
      <c r="T31" s="116">
        <v>46</v>
      </c>
      <c r="U31" s="93">
        <v>60</v>
      </c>
      <c r="V31" s="116">
        <v>4</v>
      </c>
      <c r="W31" s="85">
        <f t="shared" si="16"/>
        <v>320</v>
      </c>
      <c r="X31" s="85">
        <f t="shared" si="17"/>
        <v>56</v>
      </c>
      <c r="Y31" s="26">
        <f t="shared" si="18"/>
        <v>376</v>
      </c>
      <c r="Z31" s="90" t="s">
        <v>203</v>
      </c>
    </row>
    <row r="32" spans="1:26" ht="15" thickTop="1"/>
  </sheetData>
  <printOptions horizontalCentered="1" gridLines="1" gridLinesSet="0"/>
  <pageMargins left="0.19685039370078741" right="0.19685039370078741" top="0.70866141732283472" bottom="0.59055118110236227" header="0.51181102362204722" footer="0.23622047244094491"/>
  <pageSetup paperSize="9" orientation="landscape" horizontalDpi="1200" verticalDpi="1200" r:id="rId1"/>
  <headerFooter alignWithMargins="0">
    <oddFooter>&amp;CXIX. Bakancsos Atomkupa
Eredményértesítő&amp;R2016.03.19.</oddFooter>
  </headerFooter>
  <rowBreaks count="1" manualBreakCount="1">
    <brk id="23" max="24" man="1"/>
  </rowBreaks>
</worksheet>
</file>

<file path=xl/worksheets/sheet6.xml><?xml version="1.0" encoding="utf-8"?>
<worksheet xmlns="http://schemas.openxmlformats.org/spreadsheetml/2006/main" xmlns:r="http://schemas.openxmlformats.org/officeDocument/2006/relationships">
  <dimension ref="A1:T22"/>
  <sheetViews>
    <sheetView view="pageBreakPreview" zoomScale="140" zoomScaleNormal="100" zoomScaleSheetLayoutView="140" workbookViewId="0">
      <pane xSplit="3" ySplit="2" topLeftCell="D3" activePane="bottomRight" state="frozen"/>
      <selection activeCell="C11" sqref="C11"/>
      <selection pane="topRight" activeCell="C11" sqref="C11"/>
      <selection pane="bottomLeft" activeCell="C11" sqref="C11"/>
      <selection pane="bottomRight" activeCell="C11" sqref="C11"/>
    </sheetView>
  </sheetViews>
  <sheetFormatPr defaultColWidth="11.140625" defaultRowHeight="98.25" customHeight="1"/>
  <cols>
    <col min="1" max="1" width="6.140625" style="4" customWidth="1"/>
    <col min="2" max="2" width="13.42578125" style="5" customWidth="1"/>
    <col min="3" max="3" width="13.5703125" style="6" bestFit="1" customWidth="1"/>
    <col min="4" max="4" width="3.28515625" style="7" customWidth="1"/>
    <col min="5" max="6" width="3.28515625" style="4" customWidth="1"/>
    <col min="7" max="7" width="3.28515625" style="110" customWidth="1"/>
    <col min="8" max="8" width="3.85546875" style="7" customWidth="1"/>
    <col min="9" max="9" width="3.28515625" style="7" customWidth="1"/>
    <col min="10" max="10" width="3.28515625" style="110" customWidth="1"/>
    <col min="11" max="11" width="3.28515625" style="7" customWidth="1"/>
    <col min="12" max="12" width="3.28515625" style="110" customWidth="1"/>
    <col min="13" max="13" width="3.28515625" style="7" customWidth="1"/>
    <col min="14" max="14" width="3" style="7" bestFit="1" customWidth="1"/>
    <col min="15" max="16" width="3.28515625" style="110" customWidth="1"/>
    <col min="17" max="17" width="4.28515625" style="7" customWidth="1"/>
    <col min="18" max="18" width="3.85546875" style="7" customWidth="1"/>
    <col min="19" max="19" width="4.7109375" style="8" customWidth="1"/>
    <col min="20" max="20" width="11.5703125" style="2" bestFit="1" customWidth="1"/>
    <col min="21" max="16384" width="11.140625" style="2"/>
  </cols>
  <sheetData>
    <row r="1" spans="1:20" s="3" customFormat="1" ht="135" customHeight="1" thickTop="1" thickBot="1">
      <c r="A1" s="46" t="s">
        <v>330</v>
      </c>
      <c r="B1" s="47" t="s">
        <v>377</v>
      </c>
      <c r="C1" s="47" t="s">
        <v>378</v>
      </c>
      <c r="D1" s="48" t="s">
        <v>332</v>
      </c>
      <c r="E1" s="48" t="s">
        <v>333</v>
      </c>
      <c r="F1" s="48" t="s">
        <v>334</v>
      </c>
      <c r="G1" s="106" t="s">
        <v>3</v>
      </c>
      <c r="H1" s="48" t="s">
        <v>335</v>
      </c>
      <c r="I1" s="48" t="s">
        <v>336</v>
      </c>
      <c r="J1" s="106" t="s">
        <v>3</v>
      </c>
      <c r="K1" s="48" t="s">
        <v>337</v>
      </c>
      <c r="L1" s="106" t="s">
        <v>3</v>
      </c>
      <c r="M1" s="48" t="s">
        <v>338</v>
      </c>
      <c r="N1" s="48" t="s">
        <v>339</v>
      </c>
      <c r="O1" s="106" t="s">
        <v>3</v>
      </c>
      <c r="P1" s="106" t="s">
        <v>4</v>
      </c>
      <c r="Q1" s="50" t="s">
        <v>6</v>
      </c>
      <c r="R1" s="50" t="s">
        <v>7</v>
      </c>
      <c r="S1" s="51" t="s">
        <v>2</v>
      </c>
    </row>
    <row r="2" spans="1:20" s="3" customFormat="1" ht="13.5" customHeight="1" thickTop="1">
      <c r="A2" s="33" t="s">
        <v>330</v>
      </c>
      <c r="B2" s="27"/>
      <c r="C2" s="27"/>
      <c r="D2" s="28"/>
      <c r="E2" s="28"/>
      <c r="F2" s="28"/>
      <c r="G2" s="107"/>
      <c r="H2" s="28"/>
      <c r="I2" s="28"/>
      <c r="J2" s="107"/>
      <c r="K2" s="28"/>
      <c r="L2" s="107"/>
      <c r="M2" s="28"/>
      <c r="N2" s="28"/>
      <c r="O2" s="107"/>
      <c r="P2" s="107"/>
      <c r="Q2" s="30"/>
      <c r="R2" s="30"/>
      <c r="S2" s="31"/>
    </row>
    <row r="3" spans="1:20" s="86" customFormat="1" ht="48.75" customHeight="1">
      <c r="A3" s="80">
        <v>1</v>
      </c>
      <c r="B3" s="81" t="s">
        <v>342</v>
      </c>
      <c r="C3" s="82" t="s">
        <v>343</v>
      </c>
      <c r="D3" s="83"/>
      <c r="E3" s="83">
        <v>10</v>
      </c>
      <c r="F3" s="83"/>
      <c r="G3" s="108">
        <v>6</v>
      </c>
      <c r="H3" s="83">
        <v>10</v>
      </c>
      <c r="I3" s="83"/>
      <c r="J3" s="108">
        <v>2</v>
      </c>
      <c r="K3" s="83"/>
      <c r="L3" s="108">
        <v>6</v>
      </c>
      <c r="M3" s="83">
        <v>60</v>
      </c>
      <c r="N3" s="83"/>
      <c r="O3" s="108"/>
      <c r="P3" s="108"/>
      <c r="Q3" s="85">
        <f t="shared" ref="Q3:Q18" si="0">SUM(D3:F3,H3:I3,K3,M3:N3)</f>
        <v>80</v>
      </c>
      <c r="R3" s="85">
        <f>+G3+J3+L3+O3+P3</f>
        <v>14</v>
      </c>
      <c r="S3" s="26">
        <f>SUM(Q3:R3)</f>
        <v>94</v>
      </c>
      <c r="T3" s="86" t="s">
        <v>194</v>
      </c>
    </row>
    <row r="4" spans="1:20" s="86" customFormat="1" ht="48" customHeight="1">
      <c r="A4" s="80">
        <v>2</v>
      </c>
      <c r="B4" s="81" t="s">
        <v>344</v>
      </c>
      <c r="C4" s="82" t="s">
        <v>345</v>
      </c>
      <c r="D4" s="83"/>
      <c r="E4" s="83"/>
      <c r="F4" s="83"/>
      <c r="G4" s="108">
        <v>54</v>
      </c>
      <c r="H4" s="83">
        <v>10</v>
      </c>
      <c r="I4" s="83"/>
      <c r="J4" s="108">
        <v>20</v>
      </c>
      <c r="K4" s="83"/>
      <c r="L4" s="108">
        <v>2</v>
      </c>
      <c r="M4" s="83">
        <v>5</v>
      </c>
      <c r="N4" s="83"/>
      <c r="O4" s="108">
        <v>14</v>
      </c>
      <c r="P4" s="108"/>
      <c r="Q4" s="85">
        <f t="shared" si="0"/>
        <v>15</v>
      </c>
      <c r="R4" s="85">
        <f t="shared" ref="R4:R18" si="1">+G4+J4+L4+O4+P4</f>
        <v>90</v>
      </c>
      <c r="S4" s="26">
        <f t="shared" ref="S4:S18" si="2">SUM(Q4:R4)</f>
        <v>105</v>
      </c>
      <c r="T4" s="86" t="s">
        <v>350</v>
      </c>
    </row>
    <row r="5" spans="1:20" s="86" customFormat="1" ht="39" customHeight="1">
      <c r="A5" s="80">
        <v>3</v>
      </c>
      <c r="B5" s="81" t="s">
        <v>346</v>
      </c>
      <c r="C5" s="82" t="s">
        <v>347</v>
      </c>
      <c r="D5" s="83"/>
      <c r="E5" s="83"/>
      <c r="F5" s="83"/>
      <c r="G5" s="108">
        <v>24</v>
      </c>
      <c r="H5" s="83"/>
      <c r="I5" s="83"/>
      <c r="J5" s="108">
        <v>6</v>
      </c>
      <c r="K5" s="83"/>
      <c r="L5" s="108">
        <v>2</v>
      </c>
      <c r="M5" s="83">
        <v>60</v>
      </c>
      <c r="N5" s="83"/>
      <c r="O5" s="108">
        <v>12</v>
      </c>
      <c r="P5" s="108">
        <v>4</v>
      </c>
      <c r="Q5" s="85">
        <f t="shared" si="0"/>
        <v>60</v>
      </c>
      <c r="R5" s="85">
        <f t="shared" si="1"/>
        <v>48</v>
      </c>
      <c r="S5" s="26">
        <f t="shared" si="2"/>
        <v>108</v>
      </c>
      <c r="T5" s="86" t="s">
        <v>351</v>
      </c>
    </row>
    <row r="6" spans="1:20" s="86" customFormat="1" ht="34.5" customHeight="1">
      <c r="A6" s="80">
        <v>4</v>
      </c>
      <c r="B6" s="81" t="s">
        <v>352</v>
      </c>
      <c r="C6" s="82" t="s">
        <v>353</v>
      </c>
      <c r="D6" s="83"/>
      <c r="E6" s="83"/>
      <c r="F6" s="83"/>
      <c r="G6" s="108">
        <v>4</v>
      </c>
      <c r="H6" s="83">
        <v>100</v>
      </c>
      <c r="I6" s="83"/>
      <c r="J6" s="108">
        <v>12</v>
      </c>
      <c r="K6" s="83"/>
      <c r="L6" s="108">
        <v>8</v>
      </c>
      <c r="M6" s="83">
        <v>23</v>
      </c>
      <c r="N6" s="83"/>
      <c r="O6" s="108">
        <v>10</v>
      </c>
      <c r="P6" s="108">
        <v>4</v>
      </c>
      <c r="Q6" s="85">
        <f t="shared" si="0"/>
        <v>123</v>
      </c>
      <c r="R6" s="85">
        <f t="shared" si="1"/>
        <v>38</v>
      </c>
      <c r="S6" s="26">
        <f t="shared" si="2"/>
        <v>161</v>
      </c>
      <c r="T6" s="86" t="s">
        <v>194</v>
      </c>
    </row>
    <row r="7" spans="1:20" s="86" customFormat="1" ht="39.75" customHeight="1">
      <c r="A7" s="80">
        <v>5</v>
      </c>
      <c r="B7" s="81" t="s">
        <v>354</v>
      </c>
      <c r="C7" s="82" t="s">
        <v>355</v>
      </c>
      <c r="D7" s="83"/>
      <c r="E7" s="83"/>
      <c r="F7" s="83">
        <v>60</v>
      </c>
      <c r="G7" s="108">
        <v>28</v>
      </c>
      <c r="H7" s="83"/>
      <c r="I7" s="83"/>
      <c r="J7" s="108">
        <v>10</v>
      </c>
      <c r="K7" s="83"/>
      <c r="L7" s="108">
        <v>4</v>
      </c>
      <c r="M7" s="83">
        <v>60</v>
      </c>
      <c r="N7" s="83"/>
      <c r="O7" s="108">
        <v>6</v>
      </c>
      <c r="P7" s="108"/>
      <c r="Q7" s="85">
        <f t="shared" si="0"/>
        <v>120</v>
      </c>
      <c r="R7" s="85">
        <f t="shared" si="1"/>
        <v>48</v>
      </c>
      <c r="S7" s="26">
        <f t="shared" si="2"/>
        <v>168</v>
      </c>
      <c r="T7" s="86" t="s">
        <v>351</v>
      </c>
    </row>
    <row r="8" spans="1:20" s="86" customFormat="1" ht="37.5" customHeight="1">
      <c r="A8" s="80">
        <v>6</v>
      </c>
      <c r="B8" s="81" t="s">
        <v>356</v>
      </c>
      <c r="C8" s="82" t="s">
        <v>357</v>
      </c>
      <c r="D8" s="83"/>
      <c r="E8" s="83"/>
      <c r="F8" s="83"/>
      <c r="G8" s="108">
        <v>18</v>
      </c>
      <c r="H8" s="83">
        <v>100</v>
      </c>
      <c r="I8" s="83"/>
      <c r="J8" s="108">
        <v>12</v>
      </c>
      <c r="K8" s="83"/>
      <c r="L8" s="108">
        <v>8</v>
      </c>
      <c r="M8" s="83">
        <v>35</v>
      </c>
      <c r="N8" s="83"/>
      <c r="O8" s="108">
        <v>6</v>
      </c>
      <c r="P8" s="108">
        <v>2</v>
      </c>
      <c r="Q8" s="85">
        <f t="shared" si="0"/>
        <v>135</v>
      </c>
      <c r="R8" s="85">
        <f t="shared" si="1"/>
        <v>46</v>
      </c>
      <c r="S8" s="26">
        <f t="shared" si="2"/>
        <v>181</v>
      </c>
      <c r="T8" s="86" t="s">
        <v>194</v>
      </c>
    </row>
    <row r="9" spans="1:20" s="86" customFormat="1" ht="34.5" customHeight="1">
      <c r="A9" s="80">
        <v>7</v>
      </c>
      <c r="B9" s="81" t="s">
        <v>358</v>
      </c>
      <c r="C9" s="82" t="s">
        <v>359</v>
      </c>
      <c r="D9" s="83"/>
      <c r="E9" s="83"/>
      <c r="F9" s="83"/>
      <c r="G9" s="108">
        <v>70</v>
      </c>
      <c r="H9" s="83"/>
      <c r="I9" s="83"/>
      <c r="J9" s="108">
        <v>10</v>
      </c>
      <c r="K9" s="83"/>
      <c r="L9" s="108">
        <v>18</v>
      </c>
      <c r="M9" s="83">
        <v>10</v>
      </c>
      <c r="N9" s="83">
        <v>60</v>
      </c>
      <c r="O9" s="108">
        <v>4</v>
      </c>
      <c r="P9" s="108">
        <v>18</v>
      </c>
      <c r="Q9" s="85">
        <f t="shared" si="0"/>
        <v>70</v>
      </c>
      <c r="R9" s="85">
        <f t="shared" si="1"/>
        <v>120</v>
      </c>
      <c r="S9" s="26">
        <f t="shared" si="2"/>
        <v>190</v>
      </c>
      <c r="T9" s="86" t="s">
        <v>350</v>
      </c>
    </row>
    <row r="10" spans="1:20" s="86" customFormat="1" ht="34.5" customHeight="1">
      <c r="A10" s="80">
        <v>8</v>
      </c>
      <c r="B10" s="81" t="s">
        <v>360</v>
      </c>
      <c r="C10" s="82" t="s">
        <v>361</v>
      </c>
      <c r="D10" s="83"/>
      <c r="E10" s="83"/>
      <c r="F10" s="83"/>
      <c r="G10" s="108">
        <v>22</v>
      </c>
      <c r="H10" s="83">
        <v>100</v>
      </c>
      <c r="I10" s="83"/>
      <c r="J10" s="108">
        <v>8</v>
      </c>
      <c r="K10" s="83"/>
      <c r="L10" s="108">
        <v>6</v>
      </c>
      <c r="M10" s="83">
        <v>35</v>
      </c>
      <c r="N10" s="83"/>
      <c r="O10" s="108">
        <v>14</v>
      </c>
      <c r="P10" s="108">
        <v>6</v>
      </c>
      <c r="Q10" s="85">
        <f t="shared" si="0"/>
        <v>135</v>
      </c>
      <c r="R10" s="85">
        <f t="shared" si="1"/>
        <v>56</v>
      </c>
      <c r="S10" s="26">
        <f t="shared" si="2"/>
        <v>191</v>
      </c>
      <c r="T10" s="86" t="s">
        <v>194</v>
      </c>
    </row>
    <row r="11" spans="1:20" s="86" customFormat="1" ht="12.75">
      <c r="A11" s="80">
        <v>9</v>
      </c>
      <c r="B11" s="81" t="s">
        <v>362</v>
      </c>
      <c r="C11" s="82" t="s">
        <v>363</v>
      </c>
      <c r="D11" s="83"/>
      <c r="E11" s="83">
        <v>40</v>
      </c>
      <c r="F11" s="83"/>
      <c r="G11" s="108"/>
      <c r="H11" s="83">
        <v>100</v>
      </c>
      <c r="I11" s="83"/>
      <c r="J11" s="108"/>
      <c r="K11" s="83"/>
      <c r="L11" s="108"/>
      <c r="M11" s="83">
        <v>49</v>
      </c>
      <c r="N11" s="83"/>
      <c r="O11" s="108"/>
      <c r="P11" s="108">
        <v>8</v>
      </c>
      <c r="Q11" s="85">
        <f t="shared" si="0"/>
        <v>189</v>
      </c>
      <c r="R11" s="85">
        <f t="shared" si="1"/>
        <v>8</v>
      </c>
      <c r="S11" s="26">
        <f t="shared" si="2"/>
        <v>197</v>
      </c>
      <c r="T11" s="86" t="s">
        <v>218</v>
      </c>
    </row>
    <row r="12" spans="1:20" s="86" customFormat="1" ht="36" customHeight="1">
      <c r="A12" s="80">
        <v>10</v>
      </c>
      <c r="B12" s="81" t="s">
        <v>364</v>
      </c>
      <c r="C12" s="82" t="s">
        <v>365</v>
      </c>
      <c r="D12" s="83"/>
      <c r="E12" s="83">
        <v>10</v>
      </c>
      <c r="F12" s="83"/>
      <c r="G12" s="108">
        <v>20</v>
      </c>
      <c r="H12" s="83">
        <v>100</v>
      </c>
      <c r="I12" s="83"/>
      <c r="J12" s="108">
        <v>12</v>
      </c>
      <c r="K12" s="83"/>
      <c r="L12" s="108"/>
      <c r="M12" s="83">
        <v>60</v>
      </c>
      <c r="N12" s="83"/>
      <c r="O12" s="108"/>
      <c r="P12" s="108"/>
      <c r="Q12" s="85">
        <f t="shared" ref="Q12" si="3">SUM(D12:F12,H12:I12,K12,M12:N12)</f>
        <v>170</v>
      </c>
      <c r="R12" s="85">
        <f t="shared" ref="R12" si="4">+G12+J12+L12+O12+P12</f>
        <v>32</v>
      </c>
      <c r="S12" s="26">
        <f t="shared" ref="S12" si="5">SUM(Q12:R12)</f>
        <v>202</v>
      </c>
      <c r="T12" s="86" t="s">
        <v>194</v>
      </c>
    </row>
    <row r="13" spans="1:20" s="86" customFormat="1" ht="34.5" customHeight="1">
      <c r="A13" s="80">
        <v>11</v>
      </c>
      <c r="B13" s="81" t="s">
        <v>348</v>
      </c>
      <c r="C13" s="82" t="s">
        <v>349</v>
      </c>
      <c r="D13" s="83"/>
      <c r="E13" s="83">
        <v>10</v>
      </c>
      <c r="F13" s="83"/>
      <c r="G13" s="108">
        <v>22</v>
      </c>
      <c r="H13" s="83">
        <v>100</v>
      </c>
      <c r="I13" s="83"/>
      <c r="J13" s="108">
        <v>4</v>
      </c>
      <c r="K13" s="83"/>
      <c r="L13" s="108">
        <v>12</v>
      </c>
      <c r="M13" s="83">
        <v>60</v>
      </c>
      <c r="N13" s="83"/>
      <c r="O13" s="108">
        <v>22</v>
      </c>
      <c r="P13" s="108">
        <v>2</v>
      </c>
      <c r="Q13" s="85">
        <f t="shared" ref="Q13" si="6">SUM(D13:F13,H13:I13,K13,M13:N13)</f>
        <v>170</v>
      </c>
      <c r="R13" s="85">
        <f t="shared" ref="R13" si="7">+G13+J13+L13+O13+P13</f>
        <v>62</v>
      </c>
      <c r="S13" s="26">
        <f t="shared" ref="S13" si="8">SUM(Q13:R13)</f>
        <v>232</v>
      </c>
      <c r="T13" s="86" t="s">
        <v>26</v>
      </c>
    </row>
    <row r="14" spans="1:20" s="86" customFormat="1" ht="42.75">
      <c r="A14" s="80">
        <v>12</v>
      </c>
      <c r="B14" s="81" t="s">
        <v>366</v>
      </c>
      <c r="C14" s="82" t="s">
        <v>367</v>
      </c>
      <c r="D14" s="83"/>
      <c r="E14" s="83">
        <v>40</v>
      </c>
      <c r="F14" s="83"/>
      <c r="G14" s="108">
        <v>80</v>
      </c>
      <c r="H14" s="83"/>
      <c r="I14" s="83"/>
      <c r="J14" s="108">
        <v>76</v>
      </c>
      <c r="K14" s="83"/>
      <c r="L14" s="108">
        <v>36</v>
      </c>
      <c r="M14" s="83">
        <v>10</v>
      </c>
      <c r="N14" s="83"/>
      <c r="O14" s="108">
        <v>4</v>
      </c>
      <c r="P14" s="108">
        <v>8</v>
      </c>
      <c r="Q14" s="85">
        <f t="shared" si="0"/>
        <v>50</v>
      </c>
      <c r="R14" s="85">
        <f t="shared" si="1"/>
        <v>204</v>
      </c>
      <c r="S14" s="26">
        <f t="shared" si="2"/>
        <v>254</v>
      </c>
      <c r="T14" s="86" t="s">
        <v>194</v>
      </c>
    </row>
    <row r="15" spans="1:20" s="86" customFormat="1" ht="51">
      <c r="A15" s="80">
        <v>13</v>
      </c>
      <c r="B15" s="81" t="s">
        <v>368</v>
      </c>
      <c r="C15" s="82" t="s">
        <v>369</v>
      </c>
      <c r="D15" s="83"/>
      <c r="E15" s="83">
        <v>40</v>
      </c>
      <c r="F15" s="83"/>
      <c r="G15" s="108">
        <v>84</v>
      </c>
      <c r="H15" s="83"/>
      <c r="I15" s="83"/>
      <c r="J15" s="108">
        <v>68</v>
      </c>
      <c r="K15" s="83"/>
      <c r="L15" s="108">
        <v>38</v>
      </c>
      <c r="M15" s="83">
        <v>30</v>
      </c>
      <c r="N15" s="83"/>
      <c r="O15" s="108"/>
      <c r="P15" s="108">
        <v>10</v>
      </c>
      <c r="Q15" s="85">
        <f t="shared" si="0"/>
        <v>70</v>
      </c>
      <c r="R15" s="85">
        <f t="shared" si="1"/>
        <v>200</v>
      </c>
      <c r="S15" s="26">
        <f t="shared" si="2"/>
        <v>270</v>
      </c>
      <c r="T15" s="86" t="s">
        <v>194</v>
      </c>
    </row>
    <row r="16" spans="1:20" s="86" customFormat="1" ht="51">
      <c r="A16" s="80">
        <v>14</v>
      </c>
      <c r="B16" s="81" t="s">
        <v>370</v>
      </c>
      <c r="C16" s="82" t="s">
        <v>371</v>
      </c>
      <c r="D16" s="83"/>
      <c r="E16" s="83">
        <v>100</v>
      </c>
      <c r="F16" s="83"/>
      <c r="G16" s="108">
        <v>8</v>
      </c>
      <c r="H16" s="83">
        <v>100</v>
      </c>
      <c r="I16" s="83"/>
      <c r="J16" s="108"/>
      <c r="K16" s="83"/>
      <c r="L16" s="108">
        <v>8</v>
      </c>
      <c r="M16" s="83">
        <v>60</v>
      </c>
      <c r="N16" s="83"/>
      <c r="O16" s="108">
        <v>2</v>
      </c>
      <c r="P16" s="108"/>
      <c r="Q16" s="85">
        <f t="shared" si="0"/>
        <v>260</v>
      </c>
      <c r="R16" s="85">
        <f t="shared" si="1"/>
        <v>18</v>
      </c>
      <c r="S16" s="26">
        <f t="shared" si="2"/>
        <v>278</v>
      </c>
      <c r="T16" s="86" t="s">
        <v>194</v>
      </c>
    </row>
    <row r="17" spans="1:20" s="86" customFormat="1" ht="34.5">
      <c r="A17" s="80">
        <v>14</v>
      </c>
      <c r="B17" s="81" t="s">
        <v>372</v>
      </c>
      <c r="C17" s="82" t="s">
        <v>374</v>
      </c>
      <c r="D17" s="83">
        <v>100</v>
      </c>
      <c r="E17" s="83">
        <v>10</v>
      </c>
      <c r="F17" s="83"/>
      <c r="G17" s="108">
        <v>156</v>
      </c>
      <c r="H17" s="83">
        <v>100</v>
      </c>
      <c r="I17" s="83"/>
      <c r="J17" s="108">
        <v>12</v>
      </c>
      <c r="K17" s="83"/>
      <c r="L17" s="108"/>
      <c r="M17" s="83">
        <v>23</v>
      </c>
      <c r="N17" s="83"/>
      <c r="O17" s="108">
        <v>8</v>
      </c>
      <c r="P17" s="108">
        <v>16</v>
      </c>
      <c r="Q17" s="85">
        <f t="shared" si="0"/>
        <v>233</v>
      </c>
      <c r="R17" s="85">
        <f t="shared" si="1"/>
        <v>192</v>
      </c>
      <c r="S17" s="26">
        <f t="shared" si="2"/>
        <v>425</v>
      </c>
      <c r="T17" s="86" t="s">
        <v>373</v>
      </c>
    </row>
    <row r="18" spans="1:20" s="86" customFormat="1" ht="42.75">
      <c r="A18" s="80">
        <v>15</v>
      </c>
      <c r="B18" s="81" t="s">
        <v>375</v>
      </c>
      <c r="C18" s="82" t="s">
        <v>376</v>
      </c>
      <c r="D18" s="83">
        <v>100</v>
      </c>
      <c r="E18" s="83">
        <v>40</v>
      </c>
      <c r="F18" s="83">
        <v>100</v>
      </c>
      <c r="G18" s="108">
        <v>58</v>
      </c>
      <c r="H18" s="83"/>
      <c r="I18" s="83"/>
      <c r="J18" s="108">
        <v>118</v>
      </c>
      <c r="K18" s="83"/>
      <c r="L18" s="108">
        <v>12</v>
      </c>
      <c r="M18" s="83">
        <v>60</v>
      </c>
      <c r="N18" s="83"/>
      <c r="O18" s="108">
        <v>4</v>
      </c>
      <c r="P18" s="108">
        <v>4</v>
      </c>
      <c r="Q18" s="85">
        <f t="shared" si="0"/>
        <v>300</v>
      </c>
      <c r="R18" s="85">
        <f t="shared" si="1"/>
        <v>196</v>
      </c>
      <c r="S18" s="26">
        <f t="shared" si="2"/>
        <v>496</v>
      </c>
    </row>
    <row r="19" spans="1:20" s="86" customFormat="1" ht="12" customHeight="1" thickBot="1">
      <c r="A19" s="80"/>
      <c r="B19" s="81"/>
      <c r="C19" s="82"/>
      <c r="D19" s="83"/>
      <c r="E19" s="83"/>
      <c r="F19" s="83"/>
      <c r="G19" s="108"/>
      <c r="H19" s="83"/>
      <c r="I19" s="83"/>
      <c r="J19" s="108"/>
      <c r="K19" s="83"/>
      <c r="L19" s="108"/>
      <c r="M19" s="83"/>
      <c r="N19" s="83"/>
      <c r="O19" s="108"/>
      <c r="P19" s="108"/>
      <c r="Q19" s="85"/>
      <c r="R19" s="85"/>
      <c r="S19" s="26"/>
    </row>
    <row r="20" spans="1:20" s="90" customFormat="1" ht="15" thickTop="1">
      <c r="A20" s="87" t="s">
        <v>331</v>
      </c>
      <c r="B20" s="88"/>
      <c r="C20" s="88"/>
      <c r="D20" s="67"/>
      <c r="E20" s="67"/>
      <c r="F20" s="67"/>
      <c r="G20" s="109"/>
      <c r="H20" s="67"/>
      <c r="I20" s="67"/>
      <c r="J20" s="109"/>
      <c r="K20" s="67"/>
      <c r="L20" s="109"/>
      <c r="M20" s="67"/>
      <c r="N20" s="67"/>
      <c r="O20" s="109"/>
      <c r="P20" s="109"/>
      <c r="Q20" s="67"/>
      <c r="R20" s="67"/>
      <c r="S20" s="89"/>
    </row>
    <row r="21" spans="1:20" s="90" customFormat="1" ht="35.25">
      <c r="A21" s="80">
        <v>1</v>
      </c>
      <c r="B21" s="81" t="s">
        <v>340</v>
      </c>
      <c r="C21" s="82" t="s">
        <v>341</v>
      </c>
      <c r="D21" s="83"/>
      <c r="E21" s="83"/>
      <c r="F21" s="83"/>
      <c r="G21" s="108">
        <v>4</v>
      </c>
      <c r="H21" s="83">
        <v>10</v>
      </c>
      <c r="I21" s="83"/>
      <c r="J21" s="108">
        <v>6</v>
      </c>
      <c r="K21" s="83"/>
      <c r="L21" s="108">
        <v>18</v>
      </c>
      <c r="M21" s="83"/>
      <c r="N21" s="83"/>
      <c r="O21" s="108">
        <v>14</v>
      </c>
      <c r="P21" s="108"/>
      <c r="Q21" s="85">
        <f t="shared" ref="Q21" si="9">SUM(D21:F21,H21:I21,K21,M21:N21)</f>
        <v>10</v>
      </c>
      <c r="R21" s="85">
        <f t="shared" ref="R21" si="10">+G21+J21+L21+O21+P21</f>
        <v>42</v>
      </c>
      <c r="S21" s="26">
        <f>SUM(Q21:R21)</f>
        <v>52</v>
      </c>
      <c r="T21" s="90" t="s">
        <v>192</v>
      </c>
    </row>
    <row r="22" spans="1:20" ht="14.25"/>
  </sheetData>
  <printOptions horizontalCentered="1" gridLines="1" gridLinesSet="0"/>
  <pageMargins left="0.19685039370078741" right="0.19685039370078741" top="0.70866141732283472" bottom="0.59055118110236227" header="0.51181102362204722" footer="0.23622047244094491"/>
  <pageSetup paperSize="9" orientation="landscape" horizontalDpi="1200" verticalDpi="1200" r:id="rId1"/>
  <headerFooter alignWithMargins="0">
    <oddFooter>&amp;CXIX. Bakancsos Atomkupa
Eredményértesítő&amp;R2016.03.19.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S7"/>
  <sheetViews>
    <sheetView view="pageBreakPreview" zoomScale="120" zoomScaleNormal="100" zoomScaleSheetLayoutView="120" workbookViewId="0">
      <pane xSplit="3" ySplit="2" topLeftCell="D3" activePane="bottomRight" state="frozen"/>
      <selection activeCell="C11" sqref="C11"/>
      <selection pane="topRight" activeCell="C11" sqref="C11"/>
      <selection pane="bottomLeft" activeCell="C11" sqref="C11"/>
      <selection pane="bottomRight" activeCell="C11" sqref="C11"/>
    </sheetView>
  </sheetViews>
  <sheetFormatPr defaultColWidth="11.140625" defaultRowHeight="98.25" customHeight="1"/>
  <cols>
    <col min="1" max="1" width="6.140625" style="4" customWidth="1"/>
    <col min="2" max="2" width="20.42578125" style="5" customWidth="1"/>
    <col min="3" max="3" width="19.5703125" style="6" customWidth="1"/>
    <col min="4" max="4" width="3.28515625" style="7" customWidth="1"/>
    <col min="5" max="6" width="3.28515625" style="4" customWidth="1"/>
    <col min="7" max="9" width="3.28515625" style="7" customWidth="1"/>
    <col min="10" max="11" width="5.140625" style="7" bestFit="1" customWidth="1"/>
    <col min="12" max="12" width="3.28515625" style="17" customWidth="1"/>
    <col min="13" max="13" width="3.28515625" style="7" customWidth="1"/>
    <col min="14" max="14" width="3.28515625" style="17" customWidth="1"/>
    <col min="15" max="15" width="3.28515625" style="7" customWidth="1"/>
    <col min="16" max="17" width="5.42578125" style="7" bestFit="1" customWidth="1"/>
    <col min="18" max="18" width="5.42578125" style="8" bestFit="1" customWidth="1"/>
    <col min="19" max="19" width="9.140625" style="2" bestFit="1" customWidth="1"/>
    <col min="20" max="16384" width="11.140625" style="2"/>
  </cols>
  <sheetData>
    <row r="1" spans="1:19" s="3" customFormat="1" ht="135" customHeight="1" thickTop="1" thickBot="1">
      <c r="A1" s="46" t="s">
        <v>307</v>
      </c>
      <c r="B1" s="47" t="s">
        <v>308</v>
      </c>
      <c r="C1" s="47" t="s">
        <v>309</v>
      </c>
      <c r="D1" s="48" t="s">
        <v>311</v>
      </c>
      <c r="E1" s="48" t="s">
        <v>312</v>
      </c>
      <c r="F1" s="48" t="s">
        <v>167</v>
      </c>
      <c r="G1" s="48" t="s">
        <v>314</v>
      </c>
      <c r="H1" s="48" t="s">
        <v>310</v>
      </c>
      <c r="I1" s="48" t="s">
        <v>313</v>
      </c>
      <c r="J1" s="48" t="s">
        <v>325</v>
      </c>
      <c r="K1" s="48" t="s">
        <v>315</v>
      </c>
      <c r="L1" s="48" t="s">
        <v>316</v>
      </c>
      <c r="M1" s="48" t="s">
        <v>317</v>
      </c>
      <c r="N1" s="48" t="s">
        <v>318</v>
      </c>
      <c r="O1" s="48" t="s">
        <v>318</v>
      </c>
      <c r="P1" s="50" t="s">
        <v>6</v>
      </c>
      <c r="Q1" s="50" t="s">
        <v>7</v>
      </c>
      <c r="R1" s="51" t="s">
        <v>2</v>
      </c>
    </row>
    <row r="2" spans="1:19" s="3" customFormat="1" ht="13.5" customHeight="1" thickTop="1">
      <c r="A2" s="33" t="s">
        <v>178</v>
      </c>
      <c r="B2" s="27"/>
      <c r="C2" s="27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30"/>
      <c r="Q2" s="30"/>
      <c r="R2" s="31"/>
    </row>
    <row r="3" spans="1:19" s="86" customFormat="1" ht="39" customHeight="1">
      <c r="A3" s="80">
        <v>1</v>
      </c>
      <c r="B3" s="81" t="s">
        <v>319</v>
      </c>
      <c r="C3" s="82" t="s">
        <v>320</v>
      </c>
      <c r="D3" s="83">
        <v>50</v>
      </c>
      <c r="E3" s="83">
        <v>50</v>
      </c>
      <c r="F3" s="83">
        <v>50</v>
      </c>
      <c r="G3" s="83">
        <v>50</v>
      </c>
      <c r="H3" s="83">
        <v>50</v>
      </c>
      <c r="I3" s="83">
        <v>50</v>
      </c>
      <c r="J3" s="83">
        <v>50</v>
      </c>
      <c r="K3" s="83">
        <v>50</v>
      </c>
      <c r="L3" s="83">
        <v>50</v>
      </c>
      <c r="M3" s="83">
        <v>50</v>
      </c>
      <c r="N3" s="84">
        <v>5</v>
      </c>
      <c r="O3" s="83">
        <v>5</v>
      </c>
      <c r="P3" s="85">
        <f>SUM(D3:O3)</f>
        <v>510</v>
      </c>
      <c r="Q3" s="85"/>
      <c r="R3" s="26">
        <f>SUM(P3:Q3)</f>
        <v>510</v>
      </c>
      <c r="S3" s="86" t="s">
        <v>198</v>
      </c>
    </row>
    <row r="4" spans="1:19" s="86" customFormat="1" ht="38.25" customHeight="1">
      <c r="A4" s="80">
        <v>2</v>
      </c>
      <c r="B4" s="81" t="s">
        <v>321</v>
      </c>
      <c r="C4" s="82" t="s">
        <v>322</v>
      </c>
      <c r="D4" s="83">
        <v>50</v>
      </c>
      <c r="E4" s="83">
        <v>50</v>
      </c>
      <c r="F4" s="83">
        <v>50</v>
      </c>
      <c r="G4" s="83">
        <v>47</v>
      </c>
      <c r="H4" s="83">
        <v>50</v>
      </c>
      <c r="I4" s="83">
        <v>50</v>
      </c>
      <c r="J4" s="83">
        <v>49</v>
      </c>
      <c r="K4" s="83">
        <v>50</v>
      </c>
      <c r="L4" s="83">
        <v>50</v>
      </c>
      <c r="M4" s="83">
        <v>50</v>
      </c>
      <c r="N4" s="84">
        <v>5</v>
      </c>
      <c r="O4" s="83">
        <v>5</v>
      </c>
      <c r="P4" s="85">
        <f t="shared" ref="P4:P7" si="0">SUM(D4:O4)</f>
        <v>506</v>
      </c>
      <c r="Q4" s="85"/>
      <c r="R4" s="26">
        <f t="shared" ref="R4:R7" si="1">SUM(P4:Q4)</f>
        <v>506</v>
      </c>
      <c r="S4" s="86" t="s">
        <v>194</v>
      </c>
    </row>
    <row r="5" spans="1:19" s="86" customFormat="1" ht="39" customHeight="1">
      <c r="A5" s="80">
        <v>3</v>
      </c>
      <c r="B5" s="81" t="s">
        <v>326</v>
      </c>
      <c r="C5" s="82" t="s">
        <v>327</v>
      </c>
      <c r="D5" s="83">
        <v>50</v>
      </c>
      <c r="E5" s="83">
        <v>50</v>
      </c>
      <c r="F5" s="83">
        <v>50</v>
      </c>
      <c r="G5" s="83">
        <v>44</v>
      </c>
      <c r="H5" s="83">
        <v>50</v>
      </c>
      <c r="I5" s="83">
        <v>50</v>
      </c>
      <c r="J5" s="83">
        <v>49</v>
      </c>
      <c r="K5" s="83">
        <v>50</v>
      </c>
      <c r="L5" s="83">
        <v>50</v>
      </c>
      <c r="M5" s="83">
        <v>42</v>
      </c>
      <c r="N5" s="84">
        <v>0</v>
      </c>
      <c r="O5" s="83">
        <v>0</v>
      </c>
      <c r="P5" s="85">
        <f>SUM(D5:O5)</f>
        <v>485</v>
      </c>
      <c r="Q5" s="85"/>
      <c r="R5" s="26">
        <f>SUM(P5:Q5)</f>
        <v>485</v>
      </c>
    </row>
    <row r="6" spans="1:19" s="86" customFormat="1" ht="39" customHeight="1">
      <c r="A6" s="80">
        <v>3</v>
      </c>
      <c r="B6" s="81" t="s">
        <v>323</v>
      </c>
      <c r="C6" s="82" t="s">
        <v>324</v>
      </c>
      <c r="D6" s="83">
        <v>50</v>
      </c>
      <c r="E6" s="83">
        <v>25</v>
      </c>
      <c r="F6" s="83">
        <v>50</v>
      </c>
      <c r="G6" s="83">
        <v>47</v>
      </c>
      <c r="H6" s="83">
        <v>50</v>
      </c>
      <c r="I6" s="83">
        <v>50</v>
      </c>
      <c r="J6" s="83">
        <v>49</v>
      </c>
      <c r="K6" s="83">
        <v>50</v>
      </c>
      <c r="L6" s="83">
        <v>50</v>
      </c>
      <c r="M6" s="83">
        <v>50</v>
      </c>
      <c r="N6" s="84">
        <v>5</v>
      </c>
      <c r="O6" s="83">
        <v>5</v>
      </c>
      <c r="P6" s="85">
        <f t="shared" ref="P6" si="2">SUM(D6:O6)</f>
        <v>481</v>
      </c>
      <c r="Q6" s="85"/>
      <c r="R6" s="26">
        <f t="shared" ref="R6" si="3">SUM(P6:Q6)</f>
        <v>481</v>
      </c>
    </row>
    <row r="7" spans="1:19" s="86" customFormat="1" ht="39" customHeight="1">
      <c r="A7" s="80">
        <v>5</v>
      </c>
      <c r="B7" s="81" t="s">
        <v>328</v>
      </c>
      <c r="C7" s="82" t="s">
        <v>329</v>
      </c>
      <c r="D7" s="83">
        <v>0</v>
      </c>
      <c r="E7" s="83">
        <v>50</v>
      </c>
      <c r="F7" s="83">
        <v>50</v>
      </c>
      <c r="G7" s="83">
        <v>30</v>
      </c>
      <c r="H7" s="83">
        <v>50</v>
      </c>
      <c r="I7" s="83">
        <v>50</v>
      </c>
      <c r="J7" s="83">
        <v>49</v>
      </c>
      <c r="K7" s="83">
        <v>50</v>
      </c>
      <c r="L7" s="84">
        <v>50</v>
      </c>
      <c r="M7" s="83">
        <v>35</v>
      </c>
      <c r="N7" s="84">
        <v>5</v>
      </c>
      <c r="O7" s="83">
        <v>0</v>
      </c>
      <c r="P7" s="85">
        <f t="shared" si="0"/>
        <v>419</v>
      </c>
      <c r="Q7" s="85"/>
      <c r="R7" s="26">
        <f t="shared" si="1"/>
        <v>419</v>
      </c>
    </row>
  </sheetData>
  <printOptions horizontalCentered="1" gridLines="1" gridLinesSet="0"/>
  <pageMargins left="0.19685039370078741" right="0.19685039370078741" top="0.70866141732283472" bottom="0.59055118110236227" header="0.51181102362204722" footer="0.23622047244094491"/>
  <pageSetup paperSize="9" orientation="landscape" horizontalDpi="1200" verticalDpi="1200" r:id="rId1"/>
  <headerFooter alignWithMargins="0">
    <oddFooter>&amp;CXIX. Bakancsos Atomkupa
Eredményértesítő&amp;R2016.03.19.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7</vt:i4>
      </vt:variant>
      <vt:variant>
        <vt:lpstr>Névvel ellátott tartományok</vt:lpstr>
      </vt:variant>
      <vt:variant>
        <vt:i4>31</vt:i4>
      </vt:variant>
    </vt:vector>
  </HeadingPairs>
  <TitlesOfParts>
    <vt:vector size="38" baseType="lpstr">
      <vt:lpstr>a,a36</vt:lpstr>
      <vt:lpstr>a50</vt:lpstr>
      <vt:lpstr>a60,70</vt:lpstr>
      <vt:lpstr>B</vt:lpstr>
      <vt:lpstr>ec</vt:lpstr>
      <vt:lpstr>kc</vt:lpstr>
      <vt:lpstr>cs</vt:lpstr>
      <vt:lpstr>'a,a36'!b</vt:lpstr>
      <vt:lpstr>'a50'!b</vt:lpstr>
      <vt:lpstr>'a60,70'!b</vt:lpstr>
      <vt:lpstr>cs!b</vt:lpstr>
      <vt:lpstr>ec!b</vt:lpstr>
      <vt:lpstr>kc!b</vt:lpstr>
      <vt:lpstr>'a60,70'!e</vt:lpstr>
      <vt:lpstr>'a60,70'!h</vt:lpstr>
      <vt:lpstr>'a60,70'!Nyomtatási_cím</vt:lpstr>
      <vt:lpstr>ec!Nyomtatási_cím</vt:lpstr>
      <vt:lpstr>kc!Nyomtatási_cím</vt:lpstr>
      <vt:lpstr>cs!Nyomtatási_terület</vt:lpstr>
      <vt:lpstr>ec!Nyomtatási_terület</vt:lpstr>
      <vt:lpstr>kc!Nyomtatási_terület</vt:lpstr>
      <vt:lpstr>'a,a36'!Print_Area</vt:lpstr>
      <vt:lpstr>'a50'!Print_Area</vt:lpstr>
      <vt:lpstr>'a60,70'!Print_Area</vt:lpstr>
      <vt:lpstr>cs!Print_Area</vt:lpstr>
      <vt:lpstr>ec!Print_Area</vt:lpstr>
      <vt:lpstr>kc!Print_Area</vt:lpstr>
      <vt:lpstr>'a,a36'!Print_Titles</vt:lpstr>
      <vt:lpstr>'a50'!Print_Titles</vt:lpstr>
      <vt:lpstr>'a60,70'!Print_Titles</vt:lpstr>
      <vt:lpstr>cs!Print_Titles</vt:lpstr>
      <vt:lpstr>ec!Print_Titles</vt:lpstr>
      <vt:lpstr>kc!Print_Titles</vt:lpstr>
      <vt:lpstr>'a,a36'!u</vt:lpstr>
      <vt:lpstr>'a50'!u</vt:lpstr>
      <vt:lpstr>cs!u</vt:lpstr>
      <vt:lpstr>ec!u</vt:lpstr>
      <vt:lpstr>kc!u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Kereskedelmi és Hitelbank Rt.</dc:creator>
  <cp:lastModifiedBy>Dravecz Ferenc</cp:lastModifiedBy>
  <cp:lastPrinted>2016-03-31T21:15:44Z</cp:lastPrinted>
  <dcterms:created xsi:type="dcterms:W3CDTF">2001-03-10T07:36:05Z</dcterms:created>
  <dcterms:modified xsi:type="dcterms:W3CDTF">2016-04-03T22:14:00Z</dcterms:modified>
</cp:coreProperties>
</file>