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4605" windowWidth="14775" windowHeight="8010" tabRatio="601" activeTab="2"/>
  </bookViews>
  <sheets>
    <sheet name="a,a36,a50" sheetId="1" r:id="rId1"/>
    <sheet name="a60,a70,a80" sheetId="2" r:id="rId2"/>
    <sheet name="B" sheetId="3" r:id="rId3"/>
    <sheet name="ec" sheetId="4" r:id="rId4"/>
    <sheet name="kc" sheetId="5" r:id="rId5"/>
    <sheet name="cs" sheetId="6" r:id="rId6"/>
    <sheet name="Ffi_egyéni" sheetId="7" r:id="rId7"/>
    <sheet name="Női_egyéni" sheetId="8" r:id="rId8"/>
    <sheet name="Nyílt_egyéni" sheetId="9" r:id="rId9"/>
  </sheets>
  <definedNames>
    <definedName name="b" localSheetId="0">'a,a36,a50'!$1:$1</definedName>
    <definedName name="b" localSheetId="1">'a60,a70,a80'!$A$1:$AC$12</definedName>
    <definedName name="b" localSheetId="5">'cs'!$1:$1</definedName>
    <definedName name="b" localSheetId="3">'ec'!$1:$1</definedName>
    <definedName name="b" localSheetId="6">'Ffi_egyéni'!$1:$1</definedName>
    <definedName name="b" localSheetId="4">'kc'!$1:$1</definedName>
    <definedName name="b" localSheetId="7">'Női_egyéni'!$1:$1</definedName>
    <definedName name="b" localSheetId="8">'Nyílt_egyéni'!$1:$1</definedName>
    <definedName name="e" localSheetId="1">'a60,a70,a80'!$1:$1</definedName>
    <definedName name="h" localSheetId="1">'a60,a70,a80'!$1:$1</definedName>
    <definedName name="_xlnm.Print_Titles" localSheetId="0">'a,a36,a50'!$1:$1</definedName>
    <definedName name="_xlnm.Print_Titles" localSheetId="1">'a60,a70,a80'!$1:$1</definedName>
    <definedName name="_xlnm.Print_Titles" localSheetId="3">'ec'!$1:$1</definedName>
    <definedName name="_xlnm.Print_Titles" localSheetId="6">'Ffi_egyéni'!$1:$1</definedName>
    <definedName name="_xlnm.Print_Titles" localSheetId="4">'kc'!$1:$1</definedName>
    <definedName name="_xlnm.Print_Titles" localSheetId="7">'Női_egyéni'!$1:$1</definedName>
    <definedName name="_xlnm.Print_Titles" localSheetId="8">'Nyílt_egyéni'!$1:$1</definedName>
    <definedName name="_xlnm.Print_Area" localSheetId="5">'cs'!$A$1:$R$6</definedName>
    <definedName name="_xlnm.Print_Area" localSheetId="3">'ec'!$A$1:$Z$12</definedName>
    <definedName name="_xlnm.Print_Area" localSheetId="4">'kc'!$A$1:$W$25</definedName>
    <definedName name="_xlnm.Print_Area" localSheetId="0">'a,a36,a50'!$A$1:$AJ$14</definedName>
    <definedName name="_xlnm.Print_Area" localSheetId="1">'a60,a70,a80'!$A$1:$AC$13</definedName>
    <definedName name="_xlnm.Print_Area" localSheetId="5">'cs'!$A$1:$R$5</definedName>
    <definedName name="_xlnm.Print_Area" localSheetId="3">'ec'!$A$1:$Z$12</definedName>
    <definedName name="_xlnm.Print_Area" localSheetId="6">'Ffi_egyéni'!$A$1:$Z$16</definedName>
    <definedName name="_xlnm.Print_Area" localSheetId="4">'kc'!$A$1:$W$25</definedName>
    <definedName name="_xlnm.Print_Area" localSheetId="7">'Női_egyéni'!$A$1:$V$9</definedName>
    <definedName name="_xlnm.Print_Area" localSheetId="8">'Nyílt_egyéni'!$A$1:$U$10</definedName>
    <definedName name="_xlnm.Print_Titles" localSheetId="0">'a,a36,a50'!$1:$1</definedName>
    <definedName name="_xlnm.Print_Titles" localSheetId="1">'a60,a70,a80'!$1:$1</definedName>
    <definedName name="_xlnm.Print_Titles" localSheetId="5">'cs'!$1:$1</definedName>
    <definedName name="_xlnm.Print_Titles" localSheetId="3">'ec'!$1:$1</definedName>
    <definedName name="_xlnm.Print_Titles" localSheetId="6">'Ffi_egyéni'!$1:$1</definedName>
    <definedName name="_xlnm.Print_Titles" localSheetId="4">'kc'!$1:$1</definedName>
    <definedName name="_xlnm.Print_Titles" localSheetId="7">'Női_egyéni'!$1:$1</definedName>
    <definedName name="_xlnm.Print_Titles" localSheetId="8">'Nyílt_egyéni'!$1:$1</definedName>
    <definedName name="u" localSheetId="0">'a,a36,a50'!$1:$1</definedName>
    <definedName name="u" localSheetId="5">'cs'!$1:$1</definedName>
    <definedName name="u" localSheetId="3">'ec'!$1:$1</definedName>
    <definedName name="u" localSheetId="6">'Ffi_egyéni'!$1:$1</definedName>
    <definedName name="u" localSheetId="4">'kc'!$1:$1</definedName>
    <definedName name="u" localSheetId="7">'Női_egyéni'!$1:$1</definedName>
    <definedName name="u" localSheetId="8">'Nyílt_egyéni'!$1:$1</definedName>
  </definedNames>
  <calcPr fullCalcOnLoad="1"/>
</workbook>
</file>

<file path=xl/sharedStrings.xml><?xml version="1.0" encoding="utf-8"?>
<sst xmlns="http://schemas.openxmlformats.org/spreadsheetml/2006/main" count="509" uniqueCount="379">
  <si>
    <t>összesen</t>
  </si>
  <si>
    <t>késés / sietés</t>
  </si>
  <si>
    <t>cél késés/sietés</t>
  </si>
  <si>
    <t>Feladat</t>
  </si>
  <si>
    <t>Idő</t>
  </si>
  <si>
    <t>Kőbányai barangolók</t>
  </si>
  <si>
    <t>EC</t>
  </si>
  <si>
    <t>KC</t>
  </si>
  <si>
    <t>Családi</t>
  </si>
  <si>
    <t>Elmélet</t>
  </si>
  <si>
    <t>14. feladat: távmérés Kúptól kútig</t>
  </si>
  <si>
    <t>P</t>
  </si>
  <si>
    <t>Tumbász Ákos 2012
Tumbász Adél 2014
Tumbász Péter
Berlinger Anita</t>
  </si>
  <si>
    <t>Rókatündér</t>
  </si>
  <si>
    <t>Baráth Magdolna
Király Margaréta</t>
  </si>
  <si>
    <t>Toronylátó pont</t>
  </si>
  <si>
    <t>Valamikori pincék</t>
  </si>
  <si>
    <t>Patakátkelés pont</t>
  </si>
  <si>
    <t>Pihenő / esőbeálló / minigaléria</t>
  </si>
  <si>
    <t>Sárgarépatolvajos kötelező útvonal</t>
  </si>
  <si>
    <t>Vízesés pont</t>
  </si>
  <si>
    <t>Jellegfa pont</t>
  </si>
  <si>
    <t>Patakátkelés (könnyebb) pont</t>
  </si>
  <si>
    <t>Tisztás sűrű fekete fenyőerdőben</t>
  </si>
  <si>
    <t>Nyomozás eredményének indoklása</t>
  </si>
  <si>
    <t>Mancs</t>
  </si>
  <si>
    <t>Mancs az arany Lánchídon (versenyen kívül)</t>
  </si>
  <si>
    <t>Szabó-Komoróczki Csenge
Szabó-Komoróczki Hanna
Komoróczki Andrásné</t>
  </si>
  <si>
    <t>Müller Bianka 2011
Müller Anita 2008
Müller Norbert</t>
  </si>
  <si>
    <t>Családi kategóriában minél több pontot kell begyűjteni.</t>
  </si>
  <si>
    <t>csapat
(3)</t>
  </si>
  <si>
    <t>csapattagok
(10 fő)</t>
  </si>
  <si>
    <t>1. ep. Sportpálya</t>
  </si>
  <si>
    <t>2. ep. Szurdok</t>
  </si>
  <si>
    <t>3. ep. Vízművecske rádiótorony árnyékában</t>
  </si>
  <si>
    <t>5. ep. Alkotmány u. 13. (1899)</t>
  </si>
  <si>
    <t>6. ep. Rög (időmérés)</t>
  </si>
  <si>
    <t>8. ep. Henrik-forrás (időmérés)</t>
  </si>
  <si>
    <t>9. ep. Kéktúrás tábla (926 alma)</t>
  </si>
  <si>
    <t>4. ep. Csúcskő 
(iránymérés: 5 fok)</t>
  </si>
  <si>
    <t>11. ep. Tisztáson jellegfa</t>
  </si>
  <si>
    <t>Last minute</t>
  </si>
  <si>
    <t>Baumgartner Norbert
Varga Norbert
Hubai László
Ruzsinszky András</t>
  </si>
  <si>
    <t>Mecseki láthatóak</t>
  </si>
  <si>
    <t>Héjjas Péter dr.
Schóber József
Földi Krisztina dr. 
Madarászné Körmendi Ilona</t>
  </si>
  <si>
    <t>Tökipompós</t>
  </si>
  <si>
    <t>Balogh Ádám
Balogh Lídia</t>
  </si>
  <si>
    <t>Öreghegyi Túra Klub</t>
  </si>
  <si>
    <t>Véhmann Ferenc
Csahóczy Margit</t>
  </si>
  <si>
    <t>Peti Tursz</t>
  </si>
  <si>
    <t>Tölgyesi Ákos
Rogács Tibor
Tresch József</t>
  </si>
  <si>
    <t>Zseniálisokk</t>
  </si>
  <si>
    <t>Nagy Dávid
Turóczi Viktória
Pámer Zsuzsanna</t>
  </si>
  <si>
    <t>Zselici erdőjárók</t>
  </si>
  <si>
    <t>Sebestyén Nóra
Csiszár Katalin
Osvald Ákos
Czirok Szabina
Osvald Kornél</t>
  </si>
  <si>
    <t>Határvadász</t>
  </si>
  <si>
    <t>Brasmyó Judit
Nemes Valentin</t>
  </si>
  <si>
    <t>Lassú csigák</t>
  </si>
  <si>
    <t>Szvath Imréné
Sipter Olga
Kövesdi Mária
Szabó Éva</t>
  </si>
  <si>
    <t>Bátaszéki túracsigák</t>
  </si>
  <si>
    <t>Boda Boglárka
Bodáné Patrik Szilvia
Sági Lajos</t>
  </si>
  <si>
    <t>Évi és társai</t>
  </si>
  <si>
    <t>Izsák Éva
Kovács József
Kovács Józsefné
Heidecker László
Schmauser Zsuzsa
Süle Ági</t>
  </si>
  <si>
    <t>M &amp; M</t>
  </si>
  <si>
    <t>Mester Zoltán
Németh Zoltán</t>
  </si>
  <si>
    <t>Egyszarvúk</t>
  </si>
  <si>
    <t>Wurst Rebeka
Strényer Laura
Jónás Gergő</t>
  </si>
  <si>
    <t>Ökoszenna</t>
  </si>
  <si>
    <t>Berczné H. Erika
Wallingerné K. Bori</t>
  </si>
  <si>
    <t>Masni nélkül</t>
  </si>
  <si>
    <t>Bodor Andrea
Rácz Erika</t>
  </si>
  <si>
    <t>Atomerő</t>
  </si>
  <si>
    <t>Baráth Andrásmé
Mórocza Ágnes</t>
  </si>
  <si>
    <t>Huszárok</t>
  </si>
  <si>
    <t>Miklós Gáspár Dávid
Dobosi Levente
Szentes Gábor</t>
  </si>
  <si>
    <t>A három muskétás</t>
  </si>
  <si>
    <t>Pelenta Soma
Herger Patrik
Szászi László</t>
  </si>
  <si>
    <t>Szekszárdi sétálók</t>
  </si>
  <si>
    <t>Szigeti Julianna
Sipos Zoltánné
Berek Lászlóné</t>
  </si>
  <si>
    <t>Sárklányok</t>
  </si>
  <si>
    <t>Vörös Fanni
Mercz Kristóf
Rácz Renáta</t>
  </si>
  <si>
    <t>Józsik (Ёжик)</t>
  </si>
  <si>
    <t>Lampert Károlyné
Szűcs József
Cselenkó József</t>
  </si>
  <si>
    <t>7. ep. Eligazítótáblák útelágazásban (280 m, 90m)</t>
  </si>
  <si>
    <t>10. feladat:távolságfésű (F)</t>
  </si>
  <si>
    <t>csapat
(22+paksi túrázók)</t>
  </si>
  <si>
    <t>Szentes 7</t>
  </si>
  <si>
    <t>Vida Bernadett dr. 
Felföldi Róbert
Szabó Attila</t>
  </si>
  <si>
    <t>Szőtskék</t>
  </si>
  <si>
    <t>Szőts Lóránt
Szőtsné Hernesz Ágnes</t>
  </si>
  <si>
    <t>Réti csigák</t>
  </si>
  <si>
    <t>Morovik Kitti
Morovikné Szőts Lilla
Morovik Pálma</t>
  </si>
  <si>
    <t>Ifusok 2.</t>
  </si>
  <si>
    <t>Balogh Beáta
Kovács Edina
Egervári Gréta
Bódi Gabriella
Bársony Zsuzsi</t>
  </si>
  <si>
    <t>Ifusok 1.</t>
  </si>
  <si>
    <t>Pék Györgyi
Pesti Kitti
Brassnyó Gabriella
Brassnyó Endre
Klézli Éva</t>
  </si>
  <si>
    <t>Bekék</t>
  </si>
  <si>
    <t>Beke László
Beke Emese</t>
  </si>
  <si>
    <t>Csengettyű</t>
  </si>
  <si>
    <t>Baglyok</t>
  </si>
  <si>
    <t>Keller Gábor
Kartashova Anna</t>
  </si>
  <si>
    <t>Girl Power</t>
  </si>
  <si>
    <t>Engi Krisztina
Rohoska Réka
Ádám Enikő</t>
  </si>
  <si>
    <t>2. ep. Jellegfa tisztáson</t>
  </si>
  <si>
    <t>1. ep. Útelágazás</t>
  </si>
  <si>
    <t>3. ep. Határkaró</t>
  </si>
  <si>
    <t>4. ep . Magasles (Időmérő)</t>
  </si>
  <si>
    <t>5. feladat: útvonalkövetés, 
Cassiopeia-járás</t>
  </si>
  <si>
    <t>6. ep. Szárazárok</t>
  </si>
  <si>
    <t>7. ep. Gödör</t>
  </si>
  <si>
    <t>8. ep. Jellegfa</t>
  </si>
  <si>
    <t>9. ep: Pince / letörés</t>
  </si>
  <si>
    <t>11. ep. Eerdészház (időmérő)</t>
  </si>
  <si>
    <t>12. feladat: távolságfésű E7</t>
  </si>
  <si>
    <t>10. ep. Volt Üveghutai 
templomrom</t>
  </si>
  <si>
    <t>csapattagok
(66+15 fő)</t>
  </si>
  <si>
    <t>csapattagok
(27 fő)</t>
  </si>
  <si>
    <t>csapat
(9)</t>
  </si>
  <si>
    <t>Helyezés</t>
  </si>
  <si>
    <t>csapat
(17)</t>
  </si>
  <si>
    <t>Kategória</t>
  </si>
  <si>
    <t>2. ep. Jelleghatár</t>
  </si>
  <si>
    <t>17. ep. Jelleghatár</t>
  </si>
  <si>
    <t>bajnoki helyezés</t>
  </si>
  <si>
    <t>Rezét III.</t>
  </si>
  <si>
    <t>A50</t>
  </si>
  <si>
    <t>Mórocz Imre
Volf István</t>
  </si>
  <si>
    <t>Eltájolók</t>
  </si>
  <si>
    <t>A36</t>
  </si>
  <si>
    <t>Tiszagyöngye</t>
  </si>
  <si>
    <t>Katica Tanya Zöldpont</t>
  </si>
  <si>
    <t>A</t>
  </si>
  <si>
    <t>Valami Tisza</t>
  </si>
  <si>
    <t>Mélységfésű</t>
  </si>
  <si>
    <t>Csodabogyó</t>
  </si>
  <si>
    <t>Andrasek Csaba
Ujságh Zsolt</t>
  </si>
  <si>
    <t>15. ep. Jelleghatár</t>
  </si>
  <si>
    <t>20. ep. Jelleghatár</t>
  </si>
  <si>
    <t>A60</t>
  </si>
  <si>
    <t>1</t>
  </si>
  <si>
    <t>A70</t>
  </si>
  <si>
    <t>2</t>
  </si>
  <si>
    <t>Szőke Tisza</t>
  </si>
  <si>
    <t>3</t>
  </si>
  <si>
    <t>Rezét IV.</t>
  </si>
  <si>
    <t>4</t>
  </si>
  <si>
    <t>5</t>
  </si>
  <si>
    <t>Partosok</t>
  </si>
  <si>
    <t>Dománszky Zoltán
Bakonyi Ilona</t>
  </si>
  <si>
    <t>6</t>
  </si>
  <si>
    <t>7</t>
  </si>
  <si>
    <t>8</t>
  </si>
  <si>
    <t>Itiner</t>
  </si>
  <si>
    <t>Szentes 5.</t>
  </si>
  <si>
    <t>OTSE (MOL)</t>
  </si>
  <si>
    <t>1. ep. Horhos eleje</t>
  </si>
  <si>
    <t>3. ep. Távolságmérés (390 m)</t>
  </si>
  <si>
    <t>4. ep. Metsződés</t>
  </si>
  <si>
    <t>5. ep. Kis mélyedés</t>
  </si>
  <si>
    <t>6. ep. Magasles - Időmérés</t>
  </si>
  <si>
    <t>7. ep. Iránymérés - 204 °</t>
  </si>
  <si>
    <t>8. ep. Szerk. pont - mesters. terept.</t>
  </si>
  <si>
    <t>9. ep. Útelágazás</t>
  </si>
  <si>
    <t>10. ep. Kis mélyedés</t>
  </si>
  <si>
    <t>11. ep. Szintvonal követés</t>
  </si>
  <si>
    <t>12. ep. Jellegfa - időmérés</t>
  </si>
  <si>
    <t>13. ep. Szárazárok vége</t>
  </si>
  <si>
    <t>14. ep. Jelleghatár</t>
  </si>
  <si>
    <t>15. ep. Távolságfésű</t>
  </si>
  <si>
    <t>16. ep. Tereplépcső</t>
  </si>
  <si>
    <t>17. ep. Árok</t>
  </si>
  <si>
    <t>18. ep. Vadászház - időmérés</t>
  </si>
  <si>
    <t>19. ep. Metsződés</t>
  </si>
  <si>
    <t>21. ep. Letörés vége</t>
  </si>
  <si>
    <t>22. ep. Völgy</t>
  </si>
  <si>
    <t>23. ep. Szabdalt terület</t>
  </si>
  <si>
    <t>24. ep. Templom udvar</t>
  </si>
  <si>
    <t>Fehér János
Fűtő Szabolcs</t>
  </si>
  <si>
    <t>Kárpátok Őre</t>
  </si>
  <si>
    <t>Bóta Attila</t>
  </si>
  <si>
    <t>Fodor Péter
Ozsváth Eszter</t>
  </si>
  <si>
    <t>Döme
Pöszméte
Zazi
Laci</t>
  </si>
  <si>
    <t>Bor-Ászok</t>
  </si>
  <si>
    <t>Baka Ferenc
Pék Bálint
Ignácz György</t>
  </si>
  <si>
    <t>BERT-EsélySE</t>
  </si>
  <si>
    <t>Beke Krisztina
Willmann András
Vastagné Juhari Éva
Vastag Zsolt</t>
  </si>
  <si>
    <t>Erőterv-MVM4</t>
  </si>
  <si>
    <t>Dráva Talpasok</t>
  </si>
  <si>
    <t>Jancsi Attila
Balog Árpád</t>
  </si>
  <si>
    <t>Farkas János
Tóth Éva
Nemes Éva
Bánrévi Tamás</t>
  </si>
  <si>
    <t>Franczva László
Gelányi Zoltán
Czikk József
Márton Rita</t>
  </si>
  <si>
    <t>Surányi Tibor
Sebők Mária
Barát László</t>
  </si>
  <si>
    <t>csapat
(12)</t>
  </si>
  <si>
    <t>csapat-tagok
(33 fő)</t>
  </si>
  <si>
    <t>-</t>
  </si>
  <si>
    <t>18. ep. Vadászház</t>
  </si>
  <si>
    <t>5. ep. Árok</t>
  </si>
  <si>
    <t>MVM2</t>
  </si>
  <si>
    <t>Járai Béla
Korodi Mihály
Fornay Péter
Kozma Imre</t>
  </si>
  <si>
    <t>Mozgó Bója</t>
  </si>
  <si>
    <t>Németh Gábor
Tóth Béla</t>
  </si>
  <si>
    <t>Microsec-I.</t>
  </si>
  <si>
    <t>Horváth András
Tátrai Eszter
Horvát Cecilia</t>
  </si>
  <si>
    <t>Kőbányai Barangolók</t>
  </si>
  <si>
    <t>Marx István
Marx Anna</t>
  </si>
  <si>
    <t>Csihi János
Estók Mihály</t>
  </si>
  <si>
    <t>Dr. Bartók Adrienn
Kemény Mihály
Borbély József</t>
  </si>
  <si>
    <t>MVSC</t>
  </si>
  <si>
    <t>Bartók Julianna
Csarnai Béláné</t>
  </si>
  <si>
    <t>Tóth Iván
Merekva Erika</t>
  </si>
  <si>
    <t>Nagy Mihály
Kanfi L. Imréné
Bikádi Sándorné</t>
  </si>
  <si>
    <t>Molnár Imre
Badár László</t>
  </si>
  <si>
    <t>Lelkes Péter
Lelkes Péterné
Erdélyi Katalin
Szabó Endréné</t>
  </si>
  <si>
    <t>Feladta</t>
  </si>
  <si>
    <t>csapat-tagok
(31 fő)</t>
  </si>
  <si>
    <t>B</t>
  </si>
  <si>
    <t>1. ep. Gödör</t>
  </si>
  <si>
    <t>2. ep. Szintvonal</t>
  </si>
  <si>
    <t>3. ep. Szárazárok</t>
  </si>
  <si>
    <t>4. ep. Szárazárok</t>
  </si>
  <si>
    <t>5. ep. Szintvonal</t>
  </si>
  <si>
    <t>6. ep. Időmérő</t>
  </si>
  <si>
    <t>Késés/sietés</t>
  </si>
  <si>
    <r>
      <t>7. ep. Irányszög mérés 24</t>
    </r>
    <r>
      <rPr>
        <sz val="10"/>
        <rFont val="Calibri"/>
        <family val="2"/>
      </rPr>
      <t>˚</t>
    </r>
  </si>
  <si>
    <t>8. ep. Szerkesztett pont</t>
  </si>
  <si>
    <t>9. ep. Határkaró</t>
  </si>
  <si>
    <t>10. ep. Jellegfa</t>
  </si>
  <si>
    <t>11. Időmérő</t>
  </si>
  <si>
    <t>késés/sietés</t>
  </si>
  <si>
    <t>12. ep. Szárazárok</t>
  </si>
  <si>
    <t>13. ep. Távolságmérés</t>
  </si>
  <si>
    <t>14. ep. Esőbeálló</t>
  </si>
  <si>
    <t>16. ep. Mesterséges tereptárgy</t>
  </si>
  <si>
    <t>18. ep. Szintvonal</t>
  </si>
  <si>
    <t>cél - késés / sietés</t>
  </si>
  <si>
    <t>feladat</t>
  </si>
  <si>
    <t>idő</t>
  </si>
  <si>
    <t>1.</t>
  </si>
  <si>
    <t>Zamatos Tur(a)bolya</t>
  </si>
  <si>
    <t>Szentes Olivér
Butschli Péter</t>
  </si>
  <si>
    <t>2.</t>
  </si>
  <si>
    <t>Szabó Tamás
Komoróczki Dóra</t>
  </si>
  <si>
    <t>3.</t>
  </si>
  <si>
    <t>VVV Turbócsigák</t>
  </si>
  <si>
    <t>Magyar Lajos
Magyar Emőke</t>
  </si>
  <si>
    <t>Kőbonzó</t>
  </si>
  <si>
    <t>Herdinger Tibor
Morovik Attila</t>
  </si>
  <si>
    <t>5.</t>
  </si>
  <si>
    <t>Ikerhalak</t>
  </si>
  <si>
    <t>Bartha János
Varga Viktória Rebeka</t>
  </si>
  <si>
    <t>6.</t>
  </si>
  <si>
    <t>Második</t>
  </si>
  <si>
    <t>Weisz Pál
Nev Péter Pál
Vida Györk</t>
  </si>
  <si>
    <t>7.</t>
  </si>
  <si>
    <t>Maci</t>
  </si>
  <si>
    <t>Varga F. Zoltán
Simon Ádám</t>
  </si>
  <si>
    <t>8.</t>
  </si>
  <si>
    <t>Bolygó Bajaiak</t>
  </si>
  <si>
    <t>Csihi Tibor
Fehér László Alex
Bartók Alexandra</t>
  </si>
  <si>
    <t>9.</t>
  </si>
  <si>
    <t>Szentes 6</t>
  </si>
  <si>
    <t>Bugyi Zsolt
Barát Endre</t>
  </si>
  <si>
    <t>10.</t>
  </si>
  <si>
    <t>Tavaszvárók</t>
  </si>
  <si>
    <t>Czigány Gábor
Czigány Ágnes</t>
  </si>
  <si>
    <t>11.</t>
  </si>
  <si>
    <t>Kőbarka</t>
  </si>
  <si>
    <t>Komoróczki András</t>
  </si>
  <si>
    <t>12.</t>
  </si>
  <si>
    <t>MVM-5</t>
  </si>
  <si>
    <t>dr. Kozubovics Dana
Ugrin András</t>
  </si>
  <si>
    <t>13.</t>
  </si>
  <si>
    <t>TNT</t>
  </si>
  <si>
    <t>Vajgely Tamás
Csihi Tímea</t>
  </si>
  <si>
    <t>14.</t>
  </si>
  <si>
    <t>Schibsed</t>
  </si>
  <si>
    <t>15.</t>
  </si>
  <si>
    <t>Kutyafuttában</t>
  </si>
  <si>
    <t>Kovács Tamás
Kovács Áfonya</t>
  </si>
  <si>
    <t>16.</t>
  </si>
  <si>
    <t>Aqualex on Tour</t>
  </si>
  <si>
    <t>Gutai Dániel
Cseh Annamária
Cseh Gutai Judti
Egervári Csaba</t>
  </si>
  <si>
    <t>17.</t>
  </si>
  <si>
    <t>Kavics</t>
  </si>
  <si>
    <t>Viola Sz. István
Viola Sz. Szilvia
Viola Sz. Zsombor</t>
  </si>
  <si>
    <t>csapattagok
(40 fő)</t>
  </si>
  <si>
    <t>név</t>
  </si>
  <si>
    <t>1. ep. Egyenes itiner</t>
  </si>
  <si>
    <t>3. ep. Kis mélyedés</t>
  </si>
  <si>
    <t>4. ep. Tört iránymenet</t>
  </si>
  <si>
    <t>6. ep. Szerkesztés</t>
  </si>
  <si>
    <t>18. ep. Távolságmérés</t>
  </si>
  <si>
    <t>5. ep. Ligetes sarka</t>
  </si>
  <si>
    <t>7. ep. Fenyves széle</t>
  </si>
  <si>
    <t>8. ep. Ligetes folyosó</t>
  </si>
  <si>
    <t>9. ep. Árok - időmérés</t>
  </si>
  <si>
    <t>10. ep. Mélyedés</t>
  </si>
  <si>
    <t>11. ep. Bokor</t>
  </si>
  <si>
    <t>12. ep. Kis domb</t>
  </si>
  <si>
    <t>13. ep. Árok vége</t>
  </si>
  <si>
    <t>14. ep. Domb hajlat</t>
  </si>
  <si>
    <t>15. ep. Domb hajlat - Hátrametszés</t>
  </si>
  <si>
    <t>16. ep. Kis mélyedés</t>
  </si>
  <si>
    <t>17. ep. Kis mélyedés</t>
  </si>
  <si>
    <t>Vályi Nagy Károly</t>
  </si>
  <si>
    <t>F60</t>
  </si>
  <si>
    <t>Volf István</t>
  </si>
  <si>
    <t>F36</t>
  </si>
  <si>
    <t>Mórocz Imre</t>
  </si>
  <si>
    <t>F50</t>
  </si>
  <si>
    <t>Balázs László</t>
  </si>
  <si>
    <t>Döme</t>
  </si>
  <si>
    <t>Fehér János</t>
  </si>
  <si>
    <t>Horváth András</t>
  </si>
  <si>
    <t>Fodor Péter</t>
  </si>
  <si>
    <t>F</t>
  </si>
  <si>
    <t>Gelányi Zoltán</t>
  </si>
  <si>
    <t>Franczva László</t>
  </si>
  <si>
    <t>Bánrévi Tamás</t>
  </si>
  <si>
    <t>Dománszky Zoltán</t>
  </si>
  <si>
    <t>Farkas János</t>
  </si>
  <si>
    <t>Csihi János</t>
  </si>
  <si>
    <t>F70</t>
  </si>
  <si>
    <t>8-9</t>
  </si>
  <si>
    <t>2. ep. Kis mélyedés</t>
  </si>
  <si>
    <t>3. ep. Tört iránymenet</t>
  </si>
  <si>
    <t>4. ep. Ligetes sarka</t>
  </si>
  <si>
    <t>5. ep. Bokor</t>
  </si>
  <si>
    <t>4. ep. Lapos gödör</t>
  </si>
  <si>
    <t>7. ep. Erdő széle</t>
  </si>
  <si>
    <t>8. ep. Árok - időmérés</t>
  </si>
  <si>
    <t>9. ep. Bokor</t>
  </si>
  <si>
    <t>10. ep. Kis domb</t>
  </si>
  <si>
    <t>11. ep. Hosszúkás mélyedés</t>
  </si>
  <si>
    <t>12. ep. Kis mélyedés</t>
  </si>
  <si>
    <t>13. ep. Domb hajlat</t>
  </si>
  <si>
    <t>14. ep. Távolságmérés</t>
  </si>
  <si>
    <t>Tóth Éva</t>
  </si>
  <si>
    <t>N50</t>
  </si>
  <si>
    <t>Bodor Ilona</t>
  </si>
  <si>
    <t>N60</t>
  </si>
  <si>
    <t>Ozsváth Eszter</t>
  </si>
  <si>
    <t>N</t>
  </si>
  <si>
    <t>Dr. Bartók Adrienn</t>
  </si>
  <si>
    <t>N36</t>
  </si>
  <si>
    <t>dr. Kozubovics Dana</t>
  </si>
  <si>
    <t>Berlinger Anita</t>
  </si>
  <si>
    <t>Nemes Éva</t>
  </si>
  <si>
    <t>Csarnai Béláné</t>
  </si>
  <si>
    <t>N70</t>
  </si>
  <si>
    <t>Időhiba</t>
  </si>
  <si>
    <t>2. ep. Bokor</t>
  </si>
  <si>
    <t>5. ep. Szerkesztés</t>
  </si>
  <si>
    <t>6. ep. Rókavár</t>
  </si>
  <si>
    <t>7. ep. Árok - időmérés</t>
  </si>
  <si>
    <t>8. ep. Bokor</t>
  </si>
  <si>
    <t>9. ep. Mélyedés széle</t>
  </si>
  <si>
    <t>12. ep. Domb hajlat</t>
  </si>
  <si>
    <t>Barát László</t>
  </si>
  <si>
    <t>Ny36</t>
  </si>
  <si>
    <t>Dr. Pavlovics György</t>
  </si>
  <si>
    <t>Ny50</t>
  </si>
  <si>
    <t>Bugyi Zsolt</t>
  </si>
  <si>
    <t>Farkas Sándor</t>
  </si>
  <si>
    <t>Ugrin András</t>
  </si>
  <si>
    <t>Ny</t>
  </si>
  <si>
    <t>Fűtő Szabolcs</t>
  </si>
  <si>
    <t>10. ep. Bokor</t>
  </si>
  <si>
    <t>11. ep. Bokor  - hátrametszés</t>
  </si>
  <si>
    <t>Borbély József</t>
  </si>
  <si>
    <t>Ny70</t>
  </si>
  <si>
    <t>Kemény Mihály</t>
  </si>
  <si>
    <t>Ny60</t>
  </si>
  <si>
    <t>Bartók Julianna</t>
  </si>
  <si>
    <t>Terray Csenge
(Terray?)</t>
  </si>
  <si>
    <t>4.</t>
  </si>
  <si>
    <t>Márik Tibor
Angeli Noémi
Hajcsár Mária
Szuromi Dóri</t>
  </si>
  <si>
    <t>Országos Középfokú Tájékozódási 
Túrabajnokság
 A csoport</t>
  </si>
  <si>
    <t>Országos Középfokú Tájékozódási 
Túrabajnokság
 B csoport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</si>
</sst>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60">
    <font>
      <sz val="10"/>
      <name val="MS Sans Serif"/>
      <family val="0"/>
    </font>
    <font>
      <sz val="11"/>
      <color indexed="8"/>
      <name val="Calibri"/>
      <family val="2"/>
    </font>
    <font>
      <sz val="7"/>
      <name val="Comic Sans MS"/>
      <family val="4"/>
    </font>
    <font>
      <sz val="9"/>
      <name val="Comic Sans MS"/>
      <family val="4"/>
    </font>
    <font>
      <sz val="8.5"/>
      <name val="Comic Sans MS"/>
      <family val="4"/>
    </font>
    <font>
      <b/>
      <sz val="9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9"/>
      <name val="Wingdings 2"/>
      <family val="1"/>
    </font>
    <font>
      <sz val="8"/>
      <name val="Times New Roman"/>
      <family val="1"/>
    </font>
    <font>
      <b/>
      <i/>
      <sz val="8.5"/>
      <name val="Times New Roman"/>
      <family val="1"/>
    </font>
    <font>
      <b/>
      <i/>
      <sz val="9"/>
      <name val="Times New Roman"/>
      <family val="1"/>
    </font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8.5"/>
      <color indexed="30"/>
      <name val="Times New Roman"/>
      <family val="1"/>
    </font>
    <font>
      <sz val="9"/>
      <color indexed="3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.5"/>
      <color rgb="FF0070C0"/>
      <name val="Times New Roman"/>
      <family val="1"/>
    </font>
    <font>
      <sz val="9"/>
      <color rgb="FF0070C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FF0000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14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textRotation="90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Alignment="1">
      <alignment/>
    </xf>
    <xf numFmtId="1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6" fillId="13" borderId="12" xfId="0" applyFont="1" applyFill="1" applyBorder="1" applyAlignment="1">
      <alignment horizont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textRotation="90" wrapText="1"/>
    </xf>
    <xf numFmtId="0" fontId="6" fillId="13" borderId="14" xfId="0" applyFont="1" applyFill="1" applyBorder="1" applyAlignment="1">
      <alignment horizont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0" fontId="8" fillId="13" borderId="10" xfId="0" applyFont="1" applyFill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8" fillId="13" borderId="0" xfId="0" applyFont="1" applyFill="1" applyAlignment="1">
      <alignment/>
    </xf>
    <xf numFmtId="0" fontId="6" fillId="11" borderId="12" xfId="0" applyFont="1" applyFill="1" applyBorder="1" applyAlignment="1">
      <alignment horizontal="center" textRotation="90" wrapText="1"/>
    </xf>
    <xf numFmtId="0" fontId="6" fillId="11" borderId="14" xfId="0" applyFont="1" applyFill="1" applyBorder="1" applyAlignment="1">
      <alignment horizontal="center" textRotation="90" wrapText="1"/>
    </xf>
    <xf numFmtId="0" fontId="8" fillId="11" borderId="10" xfId="0" applyFont="1" applyFill="1" applyBorder="1" applyAlignment="1">
      <alignment horizontal="center"/>
    </xf>
    <xf numFmtId="0" fontId="8" fillId="11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55" fillId="0" borderId="12" xfId="0" applyFont="1" applyBorder="1" applyAlignment="1">
      <alignment horizontal="center" vertical="center" textRotation="90" wrapText="1"/>
    </xf>
    <xf numFmtId="0" fontId="55" fillId="0" borderId="14" xfId="0" applyFont="1" applyBorder="1" applyAlignment="1">
      <alignment horizontal="center" vertical="center" textRotation="90" wrapText="1"/>
    </xf>
    <xf numFmtId="1" fontId="56" fillId="0" borderId="10" xfId="0" applyNumberFormat="1" applyFont="1" applyBorder="1" applyAlignment="1">
      <alignment horizontal="center"/>
    </xf>
    <xf numFmtId="0" fontId="56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12" xfId="0" applyFont="1" applyBorder="1" applyAlignment="1">
      <alignment horizontal="center" vertical="center" textRotation="90" wrapText="1"/>
    </xf>
    <xf numFmtId="0" fontId="6" fillId="33" borderId="12" xfId="0" applyFont="1" applyFill="1" applyBorder="1" applyAlignment="1">
      <alignment horizont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13" fillId="0" borderId="17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/>
    </xf>
    <xf numFmtId="1" fontId="13" fillId="0" borderId="1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49" fontId="13" fillId="0" borderId="17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0" fontId="9" fillId="0" borderId="18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8" fillId="33" borderId="18" xfId="0" applyFont="1" applyFill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/>
    </xf>
    <xf numFmtId="0" fontId="11" fillId="0" borderId="0" xfId="0" applyFont="1" applyAlignment="1">
      <alignment wrapText="1"/>
    </xf>
    <xf numFmtId="49" fontId="13" fillId="0" borderId="17" xfId="0" applyNumberFormat="1" applyFont="1" applyBorder="1" applyAlignment="1" quotePrefix="1">
      <alignment horizontal="center" vertical="center"/>
    </xf>
    <xf numFmtId="49" fontId="13" fillId="0" borderId="19" xfId="0" applyNumberFormat="1" applyFont="1" applyBorder="1" applyAlignment="1" quotePrefix="1">
      <alignment horizontal="center" vertical="center"/>
    </xf>
    <xf numFmtId="0" fontId="15" fillId="0" borderId="10" xfId="54" applyFont="1" applyBorder="1" applyAlignment="1">
      <alignment horizontal="center" vertical="center" wrapText="1"/>
      <protection/>
    </xf>
    <xf numFmtId="0" fontId="16" fillId="0" borderId="10" xfId="54" applyFont="1" applyBorder="1" applyAlignment="1">
      <alignment horizontal="center" vertical="center" wrapText="1"/>
      <protection/>
    </xf>
    <xf numFmtId="0" fontId="16" fillId="0" borderId="10" xfId="54" applyFont="1" applyBorder="1" applyAlignment="1">
      <alignment horizontal="center" vertical="center" textRotation="90" wrapText="1"/>
      <protection/>
    </xf>
    <xf numFmtId="0" fontId="57" fillId="0" borderId="10" xfId="54" applyFont="1" applyFill="1" applyBorder="1" applyAlignment="1">
      <alignment horizontal="center" vertical="center" textRotation="90" wrapText="1"/>
      <protection/>
    </xf>
    <xf numFmtId="0" fontId="16" fillId="0" borderId="10" xfId="54" applyFont="1" applyBorder="1" applyAlignment="1">
      <alignment horizontal="center" vertical="center" textRotation="90"/>
      <protection/>
    </xf>
    <xf numFmtId="0" fontId="16" fillId="9" borderId="10" xfId="54" applyFont="1" applyFill="1" applyBorder="1" applyAlignment="1">
      <alignment horizontal="center" vertical="center" textRotation="90" wrapText="1"/>
      <protection/>
    </xf>
    <xf numFmtId="0" fontId="16" fillId="0" borderId="10" xfId="54" applyFont="1" applyFill="1" applyBorder="1" applyAlignment="1">
      <alignment horizontal="center" vertical="center" textRotation="90" wrapText="1"/>
      <protection/>
    </xf>
    <xf numFmtId="0" fontId="16" fillId="34" borderId="10" xfId="54" applyFont="1" applyFill="1" applyBorder="1" applyAlignment="1">
      <alignment horizontal="center" vertical="center" textRotation="90" wrapText="1"/>
      <protection/>
    </xf>
    <xf numFmtId="0" fontId="16" fillId="33" borderId="10" xfId="54" applyFont="1" applyFill="1" applyBorder="1" applyAlignment="1">
      <alignment horizontal="center" vertical="center" textRotation="90" wrapText="1"/>
      <protection/>
    </xf>
    <xf numFmtId="0" fontId="15" fillId="0" borderId="10" xfId="54" applyFont="1" applyBorder="1" applyAlignment="1">
      <alignment horizontal="center" vertical="center" textRotation="90" wrapText="1"/>
      <protection/>
    </xf>
    <xf numFmtId="0" fontId="16" fillId="0" borderId="10" xfId="54" applyFont="1" applyBorder="1" applyAlignment="1">
      <alignment horizontal="center" vertical="center"/>
      <protection/>
    </xf>
    <xf numFmtId="0" fontId="11" fillId="0" borderId="10" xfId="54" applyFont="1" applyBorder="1" applyAlignment="1">
      <alignment vertical="center" wrapText="1"/>
      <protection/>
    </xf>
    <xf numFmtId="0" fontId="11" fillId="0" borderId="10" xfId="54" applyFont="1" applyBorder="1" applyAlignment="1">
      <alignment horizontal="center" vertical="center"/>
      <protection/>
    </xf>
    <xf numFmtId="0" fontId="58" fillId="0" borderId="10" xfId="54" applyFont="1" applyFill="1" applyBorder="1" applyAlignment="1">
      <alignment horizontal="center" vertical="center"/>
      <protection/>
    </xf>
    <xf numFmtId="0" fontId="11" fillId="9" borderId="10" xfId="54" applyFont="1" applyFill="1" applyBorder="1" applyAlignment="1">
      <alignment horizontal="center" vertical="center"/>
      <protection/>
    </xf>
    <xf numFmtId="0" fontId="11" fillId="0" borderId="10" xfId="54" applyFont="1" applyFill="1" applyBorder="1" applyAlignment="1">
      <alignment horizontal="center" vertical="center"/>
      <protection/>
    </xf>
    <xf numFmtId="0" fontId="15" fillId="34" borderId="10" xfId="54" applyFont="1" applyFill="1" applyBorder="1" applyAlignment="1">
      <alignment horizontal="center" vertical="center"/>
      <protection/>
    </xf>
    <xf numFmtId="0" fontId="15" fillId="33" borderId="10" xfId="54" applyFont="1" applyFill="1" applyBorder="1" applyAlignment="1">
      <alignment horizontal="center" vertical="center"/>
      <protection/>
    </xf>
    <xf numFmtId="0" fontId="15" fillId="0" borderId="10" xfId="54" applyFont="1" applyBorder="1" applyAlignment="1">
      <alignment horizontal="center" vertical="center"/>
      <protection/>
    </xf>
    <xf numFmtId="0" fontId="16" fillId="0" borderId="10" xfId="54" applyFont="1" applyBorder="1" applyAlignment="1">
      <alignment vertical="center"/>
      <protection/>
    </xf>
    <xf numFmtId="0" fontId="11" fillId="0" borderId="10" xfId="54" applyFont="1" applyBorder="1" applyAlignment="1">
      <alignment horizontal="center" vertical="center" wrapText="1"/>
      <protection/>
    </xf>
    <xf numFmtId="0" fontId="16" fillId="0" borderId="10" xfId="54" applyFont="1" applyBorder="1" applyAlignment="1">
      <alignment horizontal="center"/>
      <protection/>
    </xf>
    <xf numFmtId="0" fontId="57" fillId="0" borderId="10" xfId="54" applyFont="1" applyFill="1" applyBorder="1" applyAlignment="1">
      <alignment horizontal="center"/>
      <protection/>
    </xf>
    <xf numFmtId="0" fontId="16" fillId="9" borderId="10" xfId="54" applyFont="1" applyFill="1" applyBorder="1" applyAlignment="1">
      <alignment horizontal="center"/>
      <protection/>
    </xf>
    <xf numFmtId="0" fontId="16" fillId="0" borderId="10" xfId="54" applyFont="1" applyFill="1" applyBorder="1" applyAlignment="1">
      <alignment horizontal="center"/>
      <protection/>
    </xf>
    <xf numFmtId="0" fontId="16" fillId="22" borderId="10" xfId="54" applyFont="1" applyFill="1" applyBorder="1" applyAlignment="1">
      <alignment vertical="center"/>
      <protection/>
    </xf>
    <xf numFmtId="0" fontId="16" fillId="22" borderId="10" xfId="54" applyFont="1" applyFill="1" applyBorder="1" applyAlignment="1">
      <alignment horizontal="center" vertical="center"/>
      <protection/>
    </xf>
    <xf numFmtId="0" fontId="16" fillId="35" borderId="10" xfId="54" applyFont="1" applyFill="1" applyBorder="1" applyAlignment="1">
      <alignment horizontal="center" vertical="center"/>
      <protection/>
    </xf>
    <xf numFmtId="0" fontId="16" fillId="35" borderId="10" xfId="54" applyFont="1" applyFill="1" applyBorder="1" applyAlignment="1">
      <alignment vertical="center"/>
      <protection/>
    </xf>
    <xf numFmtId="0" fontId="16" fillId="35" borderId="10" xfId="54" applyFont="1" applyFill="1" applyBorder="1" applyAlignment="1">
      <alignment vertical="center" wrapText="1"/>
      <protection/>
    </xf>
    <xf numFmtId="0" fontId="59" fillId="0" borderId="20" xfId="0" applyFont="1" applyFill="1" applyBorder="1" applyAlignment="1">
      <alignment/>
    </xf>
    <xf numFmtId="0" fontId="15" fillId="35" borderId="21" xfId="0" applyFont="1" applyFill="1" applyBorder="1" applyAlignment="1">
      <alignment/>
    </xf>
    <xf numFmtId="0" fontId="15" fillId="22" borderId="22" xfId="0" applyFont="1" applyFill="1" applyBorder="1" applyAlignment="1">
      <alignment/>
    </xf>
    <xf numFmtId="0" fontId="5" fillId="35" borderId="23" xfId="0" applyFont="1" applyFill="1" applyBorder="1" applyAlignment="1">
      <alignment horizontal="left" textRotation="90" wrapText="1"/>
    </xf>
    <xf numFmtId="0" fontId="5" fillId="22" borderId="24" xfId="0" applyFont="1" applyFill="1" applyBorder="1" applyAlignment="1">
      <alignment horizontal="left" textRotation="90" wrapText="1"/>
    </xf>
    <xf numFmtId="0" fontId="15" fillId="22" borderId="25" xfId="0" applyFont="1" applyFill="1" applyBorder="1" applyAlignment="1">
      <alignment horizontal="center"/>
    </xf>
    <xf numFmtId="0" fontId="15" fillId="35" borderId="26" xfId="0" applyFont="1" applyFill="1" applyBorder="1" applyAlignment="1">
      <alignment horizontal="center"/>
    </xf>
    <xf numFmtId="0" fontId="15" fillId="22" borderId="27" xfId="0" applyFont="1" applyFill="1" applyBorder="1" applyAlignment="1">
      <alignment horizontal="center"/>
    </xf>
    <xf numFmtId="2" fontId="15" fillId="35" borderId="26" xfId="0" applyNumberFormat="1" applyFont="1" applyFill="1" applyBorder="1" applyAlignment="1">
      <alignment horizontal="center"/>
    </xf>
    <xf numFmtId="2" fontId="15" fillId="22" borderId="27" xfId="0" applyNumberFormat="1" applyFont="1" applyFill="1" applyBorder="1" applyAlignment="1">
      <alignment horizontal="center"/>
    </xf>
    <xf numFmtId="0" fontId="15" fillId="22" borderId="27" xfId="0" applyFont="1" applyFill="1" applyBorder="1" applyAlignment="1">
      <alignment horizontal="center" vertical="center"/>
    </xf>
    <xf numFmtId="0" fontId="11" fillId="35" borderId="10" xfId="54" applyFont="1" applyFill="1" applyBorder="1" applyAlignment="1">
      <alignment vertical="center" wrapText="1"/>
      <protection/>
    </xf>
    <xf numFmtId="0" fontId="11" fillId="22" borderId="10" xfId="54" applyFont="1" applyFill="1" applyBorder="1" applyAlignment="1">
      <alignment vertical="center" wrapText="1"/>
      <protection/>
    </xf>
    <xf numFmtId="0" fontId="11" fillId="22" borderId="10" xfId="54" applyFont="1" applyFill="1" applyBorder="1" applyAlignment="1">
      <alignment wrapText="1"/>
      <protection/>
    </xf>
    <xf numFmtId="0" fontId="11" fillId="0" borderId="10" xfId="54" applyFont="1" applyBorder="1" applyAlignment="1">
      <alignment wrapText="1"/>
      <protection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5" fillId="0" borderId="28" xfId="54" applyFont="1" applyBorder="1" applyAlignment="1">
      <alignment horizontal="left"/>
      <protection/>
    </xf>
    <xf numFmtId="0" fontId="15" fillId="0" borderId="29" xfId="54" applyFont="1" applyBorder="1" applyAlignment="1">
      <alignment horizontal="left"/>
      <protection/>
    </xf>
    <xf numFmtId="0" fontId="15" fillId="0" borderId="30" xfId="54" applyFont="1" applyBorder="1" applyAlignment="1">
      <alignment horizontal="left"/>
      <protection/>
    </xf>
    <xf numFmtId="2" fontId="15" fillId="35" borderId="31" xfId="0" applyNumberFormat="1" applyFont="1" applyFill="1" applyBorder="1" applyAlignment="1">
      <alignment horizontal="center"/>
    </xf>
    <xf numFmtId="0" fontId="16" fillId="22" borderId="10" xfId="54" applyFont="1" applyFill="1" applyBorder="1" applyAlignment="1">
      <alignment horizontal="left" vertical="center"/>
      <protection/>
    </xf>
    <xf numFmtId="0" fontId="16" fillId="0" borderId="10" xfId="54" applyFont="1" applyBorder="1" applyAlignment="1">
      <alignment horizontal="left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BAK 2007 B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4"/>
  <sheetViews>
    <sheetView view="pageBreakPreview" zoomScale="150" zoomScaleSheetLayoutView="150" zoomScalePageLayoutView="0" workbookViewId="0" topLeftCell="A1">
      <selection activeCell="A1" sqref="A1"/>
    </sheetView>
  </sheetViews>
  <sheetFormatPr defaultColWidth="11.140625" defaultRowHeight="98.25" customHeight="1"/>
  <cols>
    <col min="1" max="1" width="4.421875" style="3" customWidth="1"/>
    <col min="2" max="2" width="11.421875" style="4" customWidth="1"/>
    <col min="3" max="3" width="10.57421875" style="5" customWidth="1"/>
    <col min="4" max="4" width="4.57421875" style="56" customWidth="1"/>
    <col min="5" max="5" width="3.28125" style="6" customWidth="1"/>
    <col min="6" max="7" width="3.28125" style="3" customWidth="1"/>
    <col min="8" max="10" width="3.28125" style="6" customWidth="1"/>
    <col min="11" max="11" width="3.28125" style="8" customWidth="1"/>
    <col min="12" max="12" width="3.28125" style="6" customWidth="1"/>
    <col min="13" max="13" width="3.7109375" style="0" customWidth="1"/>
    <col min="14" max="14" width="3.28125" style="8" customWidth="1"/>
    <col min="15" max="17" width="3.28125" style="6" customWidth="1"/>
    <col min="18" max="18" width="3.28125" style="8" customWidth="1"/>
    <col min="19" max="20" width="3.28125" style="6" customWidth="1"/>
    <col min="21" max="21" width="2.8515625" style="0" customWidth="1"/>
    <col min="22" max="24" width="3.28125" style="6" customWidth="1"/>
    <col min="25" max="25" width="3.28125" style="8" customWidth="1"/>
    <col min="26" max="26" width="3.28125" style="6" customWidth="1"/>
    <col min="27" max="27" width="3.7109375" style="0" customWidth="1"/>
    <col min="28" max="31" width="3.28125" style="6" customWidth="1"/>
    <col min="32" max="32" width="3.28125" style="8" customWidth="1"/>
    <col min="33" max="33" width="4.28125" style="6" customWidth="1"/>
    <col min="34" max="34" width="3.8515625" style="6" customWidth="1"/>
    <col min="35" max="35" width="4.7109375" style="7" customWidth="1"/>
    <col min="36" max="36" width="3.7109375" style="57" customWidth="1"/>
    <col min="37" max="16384" width="11.140625" style="1" customWidth="1"/>
  </cols>
  <sheetData>
    <row r="1" spans="1:36" s="2" customFormat="1" ht="135" customHeight="1" thickBot="1" thickTop="1">
      <c r="A1" s="10" t="s">
        <v>118</v>
      </c>
      <c r="B1" s="11" t="s">
        <v>192</v>
      </c>
      <c r="C1" s="11" t="s">
        <v>193</v>
      </c>
      <c r="D1" s="43" t="s">
        <v>120</v>
      </c>
      <c r="E1" s="12" t="s">
        <v>155</v>
      </c>
      <c r="F1" s="12" t="s">
        <v>121</v>
      </c>
      <c r="G1" s="12" t="s">
        <v>156</v>
      </c>
      <c r="H1" s="12" t="s">
        <v>157</v>
      </c>
      <c r="I1" s="12" t="s">
        <v>158</v>
      </c>
      <c r="J1" s="12" t="s">
        <v>159</v>
      </c>
      <c r="K1" s="44" t="s">
        <v>1</v>
      </c>
      <c r="L1" s="12" t="s">
        <v>160</v>
      </c>
      <c r="M1" s="12" t="s">
        <v>161</v>
      </c>
      <c r="N1" s="12" t="s">
        <v>162</v>
      </c>
      <c r="O1" s="12" t="s">
        <v>163</v>
      </c>
      <c r="P1" s="12" t="s">
        <v>164</v>
      </c>
      <c r="Q1" s="12" t="s">
        <v>165</v>
      </c>
      <c r="R1" s="44" t="s">
        <v>1</v>
      </c>
      <c r="S1" s="12" t="s">
        <v>166</v>
      </c>
      <c r="T1" s="12" t="s">
        <v>167</v>
      </c>
      <c r="U1" s="12" t="s">
        <v>168</v>
      </c>
      <c r="V1" s="12" t="s">
        <v>169</v>
      </c>
      <c r="W1" s="12" t="s">
        <v>170</v>
      </c>
      <c r="X1" s="12" t="s">
        <v>171</v>
      </c>
      <c r="Y1" s="44" t="s">
        <v>1</v>
      </c>
      <c r="Z1" s="12" t="s">
        <v>172</v>
      </c>
      <c r="AA1" s="12" t="s">
        <v>137</v>
      </c>
      <c r="AB1" s="12" t="s">
        <v>173</v>
      </c>
      <c r="AC1" s="12" t="s">
        <v>174</v>
      </c>
      <c r="AD1" s="12" t="s">
        <v>175</v>
      </c>
      <c r="AE1" s="12" t="s">
        <v>176</v>
      </c>
      <c r="AF1" s="44" t="s">
        <v>2</v>
      </c>
      <c r="AG1" s="13" t="s">
        <v>3</v>
      </c>
      <c r="AH1" s="13" t="s">
        <v>4</v>
      </c>
      <c r="AI1" s="14" t="s">
        <v>0</v>
      </c>
      <c r="AJ1" s="45" t="s">
        <v>123</v>
      </c>
    </row>
    <row r="2" spans="1:36" s="54" customFormat="1" ht="17.25" thickTop="1">
      <c r="A2" s="46">
        <v>1</v>
      </c>
      <c r="B2" s="47" t="s">
        <v>132</v>
      </c>
      <c r="C2" s="41" t="s">
        <v>177</v>
      </c>
      <c r="D2" s="48" t="s">
        <v>128</v>
      </c>
      <c r="E2" s="49"/>
      <c r="F2" s="49"/>
      <c r="G2" s="49">
        <v>9</v>
      </c>
      <c r="H2" s="49"/>
      <c r="I2" s="49"/>
      <c r="J2" s="49"/>
      <c r="K2" s="50"/>
      <c r="L2" s="49"/>
      <c r="M2" s="49"/>
      <c r="N2" s="51"/>
      <c r="O2" s="49"/>
      <c r="P2" s="49">
        <v>50</v>
      </c>
      <c r="Q2" s="49"/>
      <c r="R2" s="50"/>
      <c r="S2" s="49"/>
      <c r="T2" s="49"/>
      <c r="U2" s="49"/>
      <c r="V2" s="49"/>
      <c r="W2" s="49"/>
      <c r="X2" s="49"/>
      <c r="Y2" s="50"/>
      <c r="Z2" s="49"/>
      <c r="AA2" s="49"/>
      <c r="AB2" s="49"/>
      <c r="AC2" s="49"/>
      <c r="AD2" s="49"/>
      <c r="AE2" s="49"/>
      <c r="AF2" s="50"/>
      <c r="AG2" s="52">
        <f>SUM(E2:J2,L2:Q2,S2:X2,Z2:AE2)</f>
        <v>59</v>
      </c>
      <c r="AH2" s="52">
        <f>SUM(K2,R2,Y2,AF2)</f>
        <v>0</v>
      </c>
      <c r="AI2" s="9">
        <f>SUM(AG2:AH2)</f>
        <v>59</v>
      </c>
      <c r="AJ2" s="53">
        <v>1</v>
      </c>
    </row>
    <row r="3" spans="1:36" s="54" customFormat="1" ht="16.5" customHeight="1">
      <c r="A3" s="46">
        <v>2</v>
      </c>
      <c r="B3" s="47" t="s">
        <v>178</v>
      </c>
      <c r="C3" s="41" t="s">
        <v>179</v>
      </c>
      <c r="D3" s="48" t="s">
        <v>128</v>
      </c>
      <c r="E3" s="49"/>
      <c r="F3" s="49"/>
      <c r="G3" s="49">
        <v>6</v>
      </c>
      <c r="H3" s="49"/>
      <c r="I3" s="49"/>
      <c r="J3" s="49"/>
      <c r="K3" s="50"/>
      <c r="L3" s="49"/>
      <c r="M3" s="49"/>
      <c r="N3" s="51"/>
      <c r="O3" s="49"/>
      <c r="P3" s="49">
        <v>50</v>
      </c>
      <c r="Q3" s="49"/>
      <c r="R3" s="50">
        <v>14</v>
      </c>
      <c r="S3" s="49"/>
      <c r="T3" s="49"/>
      <c r="U3" s="49">
        <v>8</v>
      </c>
      <c r="V3" s="49"/>
      <c r="W3" s="49"/>
      <c r="X3" s="49"/>
      <c r="Y3" s="50">
        <v>6</v>
      </c>
      <c r="Z3" s="49"/>
      <c r="AA3" s="49"/>
      <c r="AB3" s="49"/>
      <c r="AC3" s="49"/>
      <c r="AD3" s="49"/>
      <c r="AE3" s="49"/>
      <c r="AF3" s="50">
        <v>12</v>
      </c>
      <c r="AG3" s="52">
        <f aca="true" t="shared" si="0" ref="AG3:AG14">SUM(E3:J3,L3:Q3,S3:X3,Z3:AE3)</f>
        <v>64</v>
      </c>
      <c r="AH3" s="52">
        <f aca="true" t="shared" si="1" ref="AH3:AH14">SUM(K3,R3,Y3,AF3)</f>
        <v>32</v>
      </c>
      <c r="AI3" s="9">
        <f aca="true" t="shared" si="2" ref="AI3:AI14">SUM(AG3:AH3)</f>
        <v>96</v>
      </c>
      <c r="AJ3" s="53" t="s">
        <v>194</v>
      </c>
    </row>
    <row r="4" spans="1:36" s="54" customFormat="1" ht="24">
      <c r="A4" s="46">
        <v>3</v>
      </c>
      <c r="B4" s="47" t="s">
        <v>130</v>
      </c>
      <c r="C4" s="41" t="s">
        <v>180</v>
      </c>
      <c r="D4" s="48" t="s">
        <v>131</v>
      </c>
      <c r="E4" s="49"/>
      <c r="F4" s="49">
        <v>60</v>
      </c>
      <c r="G4" s="49">
        <v>5</v>
      </c>
      <c r="H4" s="49">
        <v>60</v>
      </c>
      <c r="I4" s="49"/>
      <c r="J4" s="49"/>
      <c r="K4" s="50"/>
      <c r="L4" s="49"/>
      <c r="M4" s="49"/>
      <c r="N4" s="51"/>
      <c r="O4" s="49"/>
      <c r="P4" s="49"/>
      <c r="Q4" s="49"/>
      <c r="R4" s="50"/>
      <c r="S4" s="49"/>
      <c r="T4" s="49"/>
      <c r="U4" s="49"/>
      <c r="V4" s="49"/>
      <c r="W4" s="49"/>
      <c r="X4" s="49"/>
      <c r="Y4" s="50"/>
      <c r="Z4" s="49"/>
      <c r="AA4" s="49"/>
      <c r="AB4" s="49"/>
      <c r="AC4" s="49"/>
      <c r="AD4" s="49"/>
      <c r="AE4" s="49"/>
      <c r="AF4" s="50"/>
      <c r="AG4" s="52">
        <f t="shared" si="0"/>
        <v>125</v>
      </c>
      <c r="AH4" s="52">
        <f t="shared" si="1"/>
        <v>0</v>
      </c>
      <c r="AI4" s="9">
        <f t="shared" si="2"/>
        <v>125</v>
      </c>
      <c r="AJ4" s="53">
        <v>5</v>
      </c>
    </row>
    <row r="5" spans="1:36" s="54" customFormat="1" ht="34.5" customHeight="1">
      <c r="A5" s="46">
        <v>4</v>
      </c>
      <c r="B5" s="47" t="s">
        <v>127</v>
      </c>
      <c r="C5" s="41" t="s">
        <v>181</v>
      </c>
      <c r="D5" s="48" t="s">
        <v>128</v>
      </c>
      <c r="E5" s="49">
        <v>60</v>
      </c>
      <c r="F5" s="49"/>
      <c r="G5" s="49">
        <v>6</v>
      </c>
      <c r="H5" s="49">
        <v>60</v>
      </c>
      <c r="I5" s="49"/>
      <c r="J5" s="49"/>
      <c r="K5" s="50"/>
      <c r="L5" s="49"/>
      <c r="M5" s="49"/>
      <c r="N5" s="51"/>
      <c r="O5" s="49"/>
      <c r="P5" s="49">
        <v>50</v>
      </c>
      <c r="Q5" s="49"/>
      <c r="R5" s="50">
        <v>4</v>
      </c>
      <c r="S5" s="49"/>
      <c r="T5" s="49"/>
      <c r="U5" s="49"/>
      <c r="V5" s="49"/>
      <c r="W5" s="49"/>
      <c r="X5" s="49"/>
      <c r="Y5" s="50"/>
      <c r="Z5" s="49"/>
      <c r="AA5" s="49"/>
      <c r="AB5" s="49"/>
      <c r="AC5" s="49"/>
      <c r="AD5" s="49"/>
      <c r="AE5" s="49"/>
      <c r="AF5" s="50"/>
      <c r="AG5" s="52">
        <f t="shared" si="0"/>
        <v>176</v>
      </c>
      <c r="AH5" s="52">
        <f t="shared" si="1"/>
        <v>4</v>
      </c>
      <c r="AI5" s="9">
        <f t="shared" si="2"/>
        <v>180</v>
      </c>
      <c r="AJ5" s="53">
        <v>8</v>
      </c>
    </row>
    <row r="6" spans="1:36" s="54" customFormat="1" ht="34.5" customHeight="1">
      <c r="A6" s="46">
        <v>5</v>
      </c>
      <c r="B6" s="47" t="s">
        <v>182</v>
      </c>
      <c r="C6" s="41" t="s">
        <v>183</v>
      </c>
      <c r="D6" s="48" t="s">
        <v>128</v>
      </c>
      <c r="E6" s="49"/>
      <c r="F6" s="49"/>
      <c r="G6" s="49">
        <v>30</v>
      </c>
      <c r="H6" s="49"/>
      <c r="I6" s="49"/>
      <c r="J6" s="49"/>
      <c r="K6" s="50">
        <v>4</v>
      </c>
      <c r="L6" s="49">
        <v>60</v>
      </c>
      <c r="M6" s="49">
        <v>30</v>
      </c>
      <c r="N6" s="51"/>
      <c r="O6" s="49"/>
      <c r="P6" s="49">
        <v>25</v>
      </c>
      <c r="Q6" s="49"/>
      <c r="R6" s="50"/>
      <c r="S6" s="49"/>
      <c r="T6" s="49"/>
      <c r="U6" s="49">
        <v>8</v>
      </c>
      <c r="V6" s="49"/>
      <c r="W6" s="49"/>
      <c r="X6" s="49"/>
      <c r="Y6" s="50"/>
      <c r="Z6" s="49"/>
      <c r="AA6" s="49">
        <v>60</v>
      </c>
      <c r="AB6" s="49"/>
      <c r="AC6" s="49"/>
      <c r="AD6" s="49"/>
      <c r="AE6" s="49"/>
      <c r="AF6" s="50">
        <v>2</v>
      </c>
      <c r="AG6" s="52">
        <f t="shared" si="0"/>
        <v>213</v>
      </c>
      <c r="AH6" s="52">
        <f t="shared" si="1"/>
        <v>6</v>
      </c>
      <c r="AI6" s="9">
        <f t="shared" si="2"/>
        <v>219</v>
      </c>
      <c r="AJ6" s="53">
        <v>9</v>
      </c>
    </row>
    <row r="7" spans="1:36" s="54" customFormat="1" ht="34.5" customHeight="1">
      <c r="A7" s="46">
        <v>6</v>
      </c>
      <c r="B7" s="47" t="s">
        <v>184</v>
      </c>
      <c r="C7" s="41" t="s">
        <v>185</v>
      </c>
      <c r="D7" s="48" t="s">
        <v>128</v>
      </c>
      <c r="E7" s="49"/>
      <c r="F7" s="49"/>
      <c r="G7" s="49">
        <v>38</v>
      </c>
      <c r="H7" s="49">
        <v>60</v>
      </c>
      <c r="I7" s="49"/>
      <c r="J7" s="49"/>
      <c r="K7" s="50">
        <v>58</v>
      </c>
      <c r="L7" s="49"/>
      <c r="M7" s="49"/>
      <c r="N7" s="51"/>
      <c r="O7" s="49"/>
      <c r="P7" s="49">
        <v>50</v>
      </c>
      <c r="Q7" s="49"/>
      <c r="R7" s="50">
        <v>26</v>
      </c>
      <c r="S7" s="49"/>
      <c r="T7" s="49"/>
      <c r="U7" s="49">
        <v>18</v>
      </c>
      <c r="V7" s="49"/>
      <c r="W7" s="49"/>
      <c r="X7" s="49"/>
      <c r="Y7" s="50">
        <v>30</v>
      </c>
      <c r="Z7" s="49"/>
      <c r="AA7" s="49"/>
      <c r="AB7" s="49"/>
      <c r="AC7" s="49"/>
      <c r="AD7" s="49"/>
      <c r="AE7" s="49"/>
      <c r="AF7" s="50">
        <v>6</v>
      </c>
      <c r="AG7" s="52">
        <f t="shared" si="0"/>
        <v>166</v>
      </c>
      <c r="AH7" s="52">
        <f t="shared" si="1"/>
        <v>120</v>
      </c>
      <c r="AI7" s="9">
        <f t="shared" si="2"/>
        <v>286</v>
      </c>
      <c r="AJ7" s="53">
        <v>10</v>
      </c>
    </row>
    <row r="8" spans="1:36" s="54" customFormat="1" ht="12.75" customHeight="1">
      <c r="A8" s="46"/>
      <c r="B8" s="47"/>
      <c r="C8" s="41"/>
      <c r="D8" s="48"/>
      <c r="E8" s="49"/>
      <c r="F8" s="49"/>
      <c r="G8" s="49"/>
      <c r="H8" s="49"/>
      <c r="I8" s="49"/>
      <c r="J8" s="49"/>
      <c r="K8" s="50"/>
      <c r="L8" s="49"/>
      <c r="M8" s="49"/>
      <c r="N8" s="51"/>
      <c r="O8" s="49"/>
      <c r="P8" s="49"/>
      <c r="Q8" s="49"/>
      <c r="R8" s="50"/>
      <c r="S8" s="49"/>
      <c r="T8" s="49"/>
      <c r="U8" s="49"/>
      <c r="V8" s="49"/>
      <c r="W8" s="49"/>
      <c r="X8" s="49"/>
      <c r="Y8" s="50"/>
      <c r="Z8" s="49"/>
      <c r="AA8" s="49"/>
      <c r="AB8" s="49"/>
      <c r="AC8" s="49"/>
      <c r="AD8" s="49"/>
      <c r="AE8" s="49"/>
      <c r="AF8" s="50"/>
      <c r="AG8" s="52"/>
      <c r="AH8" s="52"/>
      <c r="AI8" s="9"/>
      <c r="AJ8" s="53"/>
    </row>
    <row r="9" spans="1:36" s="54" customFormat="1" ht="34.5" customHeight="1">
      <c r="A9" s="46">
        <v>1</v>
      </c>
      <c r="B9" s="47" t="s">
        <v>186</v>
      </c>
      <c r="C9" s="41" t="s">
        <v>126</v>
      </c>
      <c r="D9" s="48" t="s">
        <v>125</v>
      </c>
      <c r="E9" s="49"/>
      <c r="F9" s="49"/>
      <c r="G9" s="49">
        <v>1</v>
      </c>
      <c r="H9" s="49">
        <v>60</v>
      </c>
      <c r="I9" s="49"/>
      <c r="J9" s="49"/>
      <c r="K9" s="50"/>
      <c r="L9" s="49"/>
      <c r="M9" s="49"/>
      <c r="N9" s="51"/>
      <c r="O9" s="49"/>
      <c r="P9" s="49">
        <v>25</v>
      </c>
      <c r="Q9" s="49"/>
      <c r="R9" s="50"/>
      <c r="S9" s="49"/>
      <c r="T9" s="49"/>
      <c r="U9" s="49">
        <v>8</v>
      </c>
      <c r="V9" s="49"/>
      <c r="W9" s="49"/>
      <c r="X9" s="49"/>
      <c r="Y9" s="50"/>
      <c r="Z9" s="49"/>
      <c r="AA9" s="49"/>
      <c r="AB9" s="49"/>
      <c r="AC9" s="49"/>
      <c r="AD9" s="49"/>
      <c r="AE9" s="49"/>
      <c r="AF9" s="50"/>
      <c r="AG9" s="52">
        <f t="shared" si="0"/>
        <v>94</v>
      </c>
      <c r="AH9" s="52">
        <f t="shared" si="1"/>
        <v>0</v>
      </c>
      <c r="AI9" s="9">
        <f t="shared" si="2"/>
        <v>94</v>
      </c>
      <c r="AJ9" s="53">
        <v>2</v>
      </c>
    </row>
    <row r="10" spans="1:36" s="54" customFormat="1" ht="34.5" customHeight="1">
      <c r="A10" s="46">
        <v>2</v>
      </c>
      <c r="B10" s="47" t="s">
        <v>187</v>
      </c>
      <c r="C10" s="41" t="s">
        <v>188</v>
      </c>
      <c r="D10" s="48" t="s">
        <v>125</v>
      </c>
      <c r="E10" s="49"/>
      <c r="F10" s="49"/>
      <c r="G10" s="49">
        <v>2</v>
      </c>
      <c r="H10" s="49"/>
      <c r="I10" s="49"/>
      <c r="J10" s="49"/>
      <c r="K10" s="50"/>
      <c r="L10" s="49">
        <v>5</v>
      </c>
      <c r="M10" s="49">
        <v>30</v>
      </c>
      <c r="N10" s="51"/>
      <c r="O10" s="49"/>
      <c r="P10" s="49">
        <v>50</v>
      </c>
      <c r="Q10" s="49"/>
      <c r="R10" s="50">
        <v>18</v>
      </c>
      <c r="S10" s="49"/>
      <c r="T10" s="49"/>
      <c r="U10" s="49">
        <v>3</v>
      </c>
      <c r="V10" s="49"/>
      <c r="W10" s="49"/>
      <c r="X10" s="49"/>
      <c r="Y10" s="50"/>
      <c r="Z10" s="49"/>
      <c r="AA10" s="49"/>
      <c r="AB10" s="49"/>
      <c r="AC10" s="49"/>
      <c r="AD10" s="49"/>
      <c r="AE10" s="49"/>
      <c r="AF10" s="50"/>
      <c r="AG10" s="52">
        <f t="shared" si="0"/>
        <v>90</v>
      </c>
      <c r="AH10" s="52">
        <f t="shared" si="1"/>
        <v>18</v>
      </c>
      <c r="AI10" s="9">
        <f t="shared" si="2"/>
        <v>108</v>
      </c>
      <c r="AJ10" s="53">
        <v>3</v>
      </c>
    </row>
    <row r="11" spans="1:36" s="54" customFormat="1" ht="34.5" customHeight="1">
      <c r="A11" s="46">
        <v>3</v>
      </c>
      <c r="B11" s="47" t="s">
        <v>129</v>
      </c>
      <c r="C11" s="41" t="s">
        <v>189</v>
      </c>
      <c r="D11" s="48" t="s">
        <v>125</v>
      </c>
      <c r="E11" s="49"/>
      <c r="F11" s="49"/>
      <c r="G11" s="49"/>
      <c r="H11" s="49">
        <v>60</v>
      </c>
      <c r="I11" s="49"/>
      <c r="J11" s="49"/>
      <c r="K11" s="50"/>
      <c r="L11" s="49"/>
      <c r="M11" s="49"/>
      <c r="N11" s="51"/>
      <c r="O11" s="49"/>
      <c r="P11" s="49">
        <v>50</v>
      </c>
      <c r="Q11" s="49"/>
      <c r="R11" s="50"/>
      <c r="S11" s="49"/>
      <c r="T11" s="49"/>
      <c r="U11" s="49">
        <v>3</v>
      </c>
      <c r="V11" s="49"/>
      <c r="W11" s="49"/>
      <c r="X11" s="49"/>
      <c r="Y11" s="50"/>
      <c r="Z11" s="49"/>
      <c r="AA11" s="49"/>
      <c r="AB11" s="49"/>
      <c r="AC11" s="49"/>
      <c r="AD11" s="49"/>
      <c r="AE11" s="49"/>
      <c r="AF11" s="50"/>
      <c r="AG11" s="52">
        <f t="shared" si="0"/>
        <v>113</v>
      </c>
      <c r="AH11" s="52">
        <f t="shared" si="1"/>
        <v>0</v>
      </c>
      <c r="AI11" s="9">
        <f t="shared" si="2"/>
        <v>113</v>
      </c>
      <c r="AJ11" s="53">
        <v>4</v>
      </c>
    </row>
    <row r="12" spans="1:36" s="54" customFormat="1" ht="34.5" customHeight="1">
      <c r="A12" s="46">
        <v>4</v>
      </c>
      <c r="B12" s="47" t="s">
        <v>124</v>
      </c>
      <c r="C12" s="41" t="s">
        <v>190</v>
      </c>
      <c r="D12" s="48" t="s">
        <v>125</v>
      </c>
      <c r="E12" s="49">
        <v>60</v>
      </c>
      <c r="F12" s="49"/>
      <c r="G12" s="49">
        <v>4</v>
      </c>
      <c r="H12" s="49"/>
      <c r="I12" s="49"/>
      <c r="J12" s="49"/>
      <c r="K12" s="50"/>
      <c r="L12" s="49">
        <v>15</v>
      </c>
      <c r="M12" s="49"/>
      <c r="N12" s="51"/>
      <c r="O12" s="49"/>
      <c r="P12" s="49">
        <v>50</v>
      </c>
      <c r="Q12" s="49"/>
      <c r="R12" s="50"/>
      <c r="S12" s="49"/>
      <c r="T12" s="49"/>
      <c r="U12" s="49"/>
      <c r="V12" s="49"/>
      <c r="W12" s="49"/>
      <c r="X12" s="49"/>
      <c r="Y12" s="50"/>
      <c r="Z12" s="49"/>
      <c r="AA12" s="49"/>
      <c r="AB12" s="49"/>
      <c r="AC12" s="49"/>
      <c r="AD12" s="49"/>
      <c r="AE12" s="49"/>
      <c r="AF12" s="50"/>
      <c r="AG12" s="52">
        <f t="shared" si="0"/>
        <v>129</v>
      </c>
      <c r="AH12" s="52">
        <f t="shared" si="1"/>
        <v>0</v>
      </c>
      <c r="AI12" s="9">
        <f t="shared" si="2"/>
        <v>129</v>
      </c>
      <c r="AJ12" s="53">
        <v>6</v>
      </c>
    </row>
    <row r="13" spans="1:36" ht="34.5" customHeight="1">
      <c r="A13" s="46">
        <v>5</v>
      </c>
      <c r="B13" s="47" t="s">
        <v>133</v>
      </c>
      <c r="C13" s="41" t="s">
        <v>191</v>
      </c>
      <c r="D13" s="48" t="s">
        <v>125</v>
      </c>
      <c r="E13" s="49"/>
      <c r="F13" s="49"/>
      <c r="G13" s="49">
        <v>6</v>
      </c>
      <c r="H13" s="49">
        <v>60</v>
      </c>
      <c r="I13" s="49"/>
      <c r="J13" s="49"/>
      <c r="K13" s="50"/>
      <c r="L13" s="49">
        <v>10</v>
      </c>
      <c r="M13" s="49"/>
      <c r="N13" s="51"/>
      <c r="O13" s="49"/>
      <c r="P13" s="49">
        <v>50</v>
      </c>
      <c r="Q13" s="49"/>
      <c r="R13" s="50"/>
      <c r="S13" s="49"/>
      <c r="T13" s="49"/>
      <c r="U13" s="49">
        <v>8</v>
      </c>
      <c r="V13" s="49"/>
      <c r="W13" s="49"/>
      <c r="X13" s="49"/>
      <c r="Y13" s="50"/>
      <c r="Z13" s="49"/>
      <c r="AA13" s="49"/>
      <c r="AB13" s="49"/>
      <c r="AC13" s="49"/>
      <c r="AD13" s="49"/>
      <c r="AE13" s="49"/>
      <c r="AF13" s="50"/>
      <c r="AG13" s="52">
        <f t="shared" si="0"/>
        <v>134</v>
      </c>
      <c r="AH13" s="52">
        <f t="shared" si="1"/>
        <v>0</v>
      </c>
      <c r="AI13" s="9">
        <f t="shared" si="2"/>
        <v>134</v>
      </c>
      <c r="AJ13" s="55">
        <v>7</v>
      </c>
    </row>
    <row r="14" spans="1:36" ht="34.5" customHeight="1">
      <c r="A14" s="46">
        <v>6</v>
      </c>
      <c r="B14" s="47" t="s">
        <v>134</v>
      </c>
      <c r="C14" s="41" t="s">
        <v>135</v>
      </c>
      <c r="D14" s="48" t="s">
        <v>125</v>
      </c>
      <c r="E14" s="49"/>
      <c r="F14" s="49">
        <v>60</v>
      </c>
      <c r="G14" s="49"/>
      <c r="H14" s="49"/>
      <c r="I14" s="49"/>
      <c r="J14" s="49"/>
      <c r="K14" s="50"/>
      <c r="L14" s="49">
        <v>60</v>
      </c>
      <c r="M14" s="49">
        <v>30</v>
      </c>
      <c r="N14" s="51"/>
      <c r="O14" s="49"/>
      <c r="P14" s="49">
        <v>50</v>
      </c>
      <c r="Q14" s="49"/>
      <c r="R14" s="50">
        <v>24</v>
      </c>
      <c r="S14" s="49"/>
      <c r="T14" s="49"/>
      <c r="U14" s="49"/>
      <c r="V14" s="49"/>
      <c r="W14" s="49"/>
      <c r="X14" s="49"/>
      <c r="Y14" s="50"/>
      <c r="Z14" s="49"/>
      <c r="AA14" s="49"/>
      <c r="AB14" s="49">
        <v>60</v>
      </c>
      <c r="AC14" s="49"/>
      <c r="AD14" s="49"/>
      <c r="AE14" s="49"/>
      <c r="AF14" s="50">
        <v>4</v>
      </c>
      <c r="AG14" s="52">
        <f t="shared" si="0"/>
        <v>260</v>
      </c>
      <c r="AH14" s="52">
        <f t="shared" si="1"/>
        <v>28</v>
      </c>
      <c r="AI14" s="9">
        <f t="shared" si="2"/>
        <v>288</v>
      </c>
      <c r="AJ14" s="55">
        <v>11</v>
      </c>
    </row>
    <row r="15" ht="14.25"/>
  </sheetData>
  <sheetProtection/>
  <printOptions gridLines="1" horizontalCentered="1"/>
  <pageMargins left="0.1968503937007874" right="0.1968503937007874" top="0.7086614173228347" bottom="0.5905511811023623" header="0.5118110236220472" footer="0.2362204724409449"/>
  <pageSetup horizontalDpi="1200" verticalDpi="1200" orientation="landscape" paperSize="9" scale="98" r:id="rId1"/>
  <headerFooter alignWithMargins="0">
    <oddFooter>&amp;CXXI. Bakancsos Atomkupa
Eredményértesítő&amp;R2018.03.24.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"/>
  <sheetViews>
    <sheetView view="pageBreakPreview" zoomScale="150" zoomScaleSheetLayoutView="150" zoomScalePageLayoutView="0" workbookViewId="0" topLeftCell="A1">
      <selection activeCell="A1" sqref="A1"/>
    </sheetView>
  </sheetViews>
  <sheetFormatPr defaultColWidth="11.140625" defaultRowHeight="98.25" customHeight="1"/>
  <cols>
    <col min="1" max="1" width="4.421875" style="3" customWidth="1"/>
    <col min="2" max="2" width="11.421875" style="4" customWidth="1"/>
    <col min="3" max="3" width="12.28125" style="5" customWidth="1"/>
    <col min="4" max="4" width="4.57421875" style="68" customWidth="1"/>
    <col min="5" max="5" width="3.28125" style="6" customWidth="1"/>
    <col min="6" max="7" width="3.28125" style="3" customWidth="1"/>
    <col min="8" max="10" width="3.28125" style="6" customWidth="1"/>
    <col min="11" max="11" width="3.28125" style="8" customWidth="1"/>
    <col min="12" max="12" width="3.28125" style="6" customWidth="1"/>
    <col min="13" max="13" width="3.7109375" style="0" customWidth="1"/>
    <col min="14" max="14" width="3.28125" style="8" customWidth="1"/>
    <col min="15" max="17" width="3.28125" style="6" customWidth="1"/>
    <col min="18" max="18" width="3.28125" style="8" customWidth="1"/>
    <col min="19" max="20" width="3.28125" style="6" customWidth="1"/>
    <col min="21" max="21" width="2.8515625" style="0" customWidth="1"/>
    <col min="22" max="25" width="3.28125" style="6" customWidth="1"/>
    <col min="26" max="26" width="6.421875" style="6" customWidth="1"/>
    <col min="27" max="27" width="4.7109375" style="7" customWidth="1"/>
    <col min="28" max="28" width="4.57421875" style="57" bestFit="1" customWidth="1"/>
    <col min="29" max="29" width="3.8515625" style="1" customWidth="1"/>
    <col min="30" max="16384" width="11.140625" style="1" customWidth="1"/>
  </cols>
  <sheetData>
    <row r="1" spans="1:29" s="2" customFormat="1" ht="135" customHeight="1" thickBot="1" thickTop="1">
      <c r="A1" s="10"/>
      <c r="B1" s="11" t="s">
        <v>192</v>
      </c>
      <c r="C1" s="11" t="s">
        <v>214</v>
      </c>
      <c r="D1" s="43" t="s">
        <v>120</v>
      </c>
      <c r="E1" s="12" t="s">
        <v>155</v>
      </c>
      <c r="F1" s="12" t="s">
        <v>121</v>
      </c>
      <c r="G1" s="12" t="s">
        <v>156</v>
      </c>
      <c r="H1" s="12" t="s">
        <v>157</v>
      </c>
      <c r="I1" s="12" t="s">
        <v>196</v>
      </c>
      <c r="J1" s="12" t="s">
        <v>159</v>
      </c>
      <c r="K1" s="44" t="s">
        <v>1</v>
      </c>
      <c r="L1" s="12" t="s">
        <v>160</v>
      </c>
      <c r="M1" s="12" t="s">
        <v>161</v>
      </c>
      <c r="N1" s="12" t="s">
        <v>162</v>
      </c>
      <c r="O1" s="12" t="s">
        <v>163</v>
      </c>
      <c r="P1" s="12" t="s">
        <v>164</v>
      </c>
      <c r="Q1" s="12" t="s">
        <v>165</v>
      </c>
      <c r="R1" s="44" t="s">
        <v>1</v>
      </c>
      <c r="S1" s="12" t="s">
        <v>166</v>
      </c>
      <c r="T1" s="12" t="s">
        <v>167</v>
      </c>
      <c r="U1" s="12" t="s">
        <v>168</v>
      </c>
      <c r="V1" s="12" t="s">
        <v>169</v>
      </c>
      <c r="W1" s="12" t="s">
        <v>170</v>
      </c>
      <c r="X1" s="12" t="s">
        <v>195</v>
      </c>
      <c r="Y1" s="44" t="s">
        <v>2</v>
      </c>
      <c r="Z1" s="13" t="s">
        <v>3</v>
      </c>
      <c r="AA1" s="13" t="s">
        <v>4</v>
      </c>
      <c r="AB1" s="14" t="s">
        <v>0</v>
      </c>
      <c r="AC1" s="45" t="s">
        <v>123</v>
      </c>
    </row>
    <row r="2" spans="1:29" s="54" customFormat="1" ht="33.75" thickTop="1">
      <c r="A2" s="46">
        <v>1</v>
      </c>
      <c r="B2" s="58" t="s">
        <v>197</v>
      </c>
      <c r="C2" s="59" t="s">
        <v>198</v>
      </c>
      <c r="D2" s="60" t="s">
        <v>140</v>
      </c>
      <c r="E2" s="49"/>
      <c r="F2" s="49"/>
      <c r="G2" s="49">
        <v>4</v>
      </c>
      <c r="H2" s="49"/>
      <c r="I2" s="49"/>
      <c r="J2" s="49"/>
      <c r="K2" s="50"/>
      <c r="L2" s="49"/>
      <c r="M2" s="49"/>
      <c r="N2" s="51"/>
      <c r="O2" s="49"/>
      <c r="P2" s="49">
        <v>50</v>
      </c>
      <c r="Q2" s="49"/>
      <c r="R2" s="50"/>
      <c r="S2" s="49"/>
      <c r="T2" s="49"/>
      <c r="U2" s="49">
        <v>8</v>
      </c>
      <c r="V2" s="49"/>
      <c r="W2" s="49"/>
      <c r="X2" s="49"/>
      <c r="Y2" s="50"/>
      <c r="Z2" s="52">
        <f>SUM(E2:J2,L2:Q2,S2:X2)</f>
        <v>62</v>
      </c>
      <c r="AA2" s="52">
        <f>SUM(,K2,R2,Y2)</f>
        <v>0</v>
      </c>
      <c r="AB2" s="9">
        <f>SUM(Z2:AA2)</f>
        <v>62</v>
      </c>
      <c r="AC2" s="61" t="s">
        <v>139</v>
      </c>
    </row>
    <row r="3" spans="1:29" s="54" customFormat="1" ht="16.5">
      <c r="A3" s="46">
        <v>2</v>
      </c>
      <c r="B3" s="58" t="s">
        <v>199</v>
      </c>
      <c r="C3" s="59" t="s">
        <v>200</v>
      </c>
      <c r="D3" s="60" t="s">
        <v>138</v>
      </c>
      <c r="E3" s="49"/>
      <c r="F3" s="49"/>
      <c r="G3" s="49">
        <v>1</v>
      </c>
      <c r="H3" s="49">
        <v>60</v>
      </c>
      <c r="I3" s="49"/>
      <c r="J3" s="49"/>
      <c r="K3" s="50"/>
      <c r="L3" s="49">
        <v>5</v>
      </c>
      <c r="M3" s="49"/>
      <c r="N3" s="51"/>
      <c r="O3" s="49"/>
      <c r="P3" s="49">
        <v>25</v>
      </c>
      <c r="Q3" s="49"/>
      <c r="R3" s="50"/>
      <c r="S3" s="49"/>
      <c r="T3" s="49"/>
      <c r="U3" s="49">
        <v>3</v>
      </c>
      <c r="V3" s="49"/>
      <c r="W3" s="49"/>
      <c r="X3" s="49"/>
      <c r="Y3" s="50"/>
      <c r="Z3" s="52">
        <f aca="true" t="shared" si="0" ref="Z3:Z12">SUM(E3:F3,G3:K3,M3:S3,U3:X3)</f>
        <v>89</v>
      </c>
      <c r="AA3" s="52">
        <f aca="true" t="shared" si="1" ref="AA3:AA12">SUM(L3,T3,Y3)</f>
        <v>5</v>
      </c>
      <c r="AB3" s="9">
        <f aca="true" t="shared" si="2" ref="AB3:AB12">SUM(Z3:AA3)</f>
        <v>94</v>
      </c>
      <c r="AC3" s="61" t="s">
        <v>141</v>
      </c>
    </row>
    <row r="4" spans="1:29" s="54" customFormat="1" ht="24.75">
      <c r="A4" s="46">
        <v>3</v>
      </c>
      <c r="B4" s="58" t="s">
        <v>201</v>
      </c>
      <c r="C4" s="59" t="s">
        <v>202</v>
      </c>
      <c r="D4" s="60" t="s">
        <v>138</v>
      </c>
      <c r="E4" s="49"/>
      <c r="F4" s="49"/>
      <c r="G4" s="49">
        <v>7</v>
      </c>
      <c r="H4" s="49"/>
      <c r="I4" s="49"/>
      <c r="J4" s="49"/>
      <c r="K4" s="50"/>
      <c r="L4" s="49"/>
      <c r="M4" s="49">
        <v>30</v>
      </c>
      <c r="N4" s="51"/>
      <c r="O4" s="49"/>
      <c r="P4" s="49">
        <v>50</v>
      </c>
      <c r="Q4" s="49"/>
      <c r="R4" s="50">
        <v>8</v>
      </c>
      <c r="S4" s="49"/>
      <c r="T4" s="49"/>
      <c r="U4" s="49">
        <v>8</v>
      </c>
      <c r="V4" s="49"/>
      <c r="W4" s="49"/>
      <c r="X4" s="49"/>
      <c r="Y4" s="50"/>
      <c r="Z4" s="52">
        <f t="shared" si="0"/>
        <v>103</v>
      </c>
      <c r="AA4" s="52">
        <f t="shared" si="1"/>
        <v>0</v>
      </c>
      <c r="AB4" s="9">
        <f t="shared" si="2"/>
        <v>103</v>
      </c>
      <c r="AC4" s="61" t="s">
        <v>143</v>
      </c>
    </row>
    <row r="5" spans="1:29" s="54" customFormat="1" ht="24">
      <c r="A5" s="46">
        <v>4</v>
      </c>
      <c r="B5" s="58" t="s">
        <v>203</v>
      </c>
      <c r="C5" s="59" t="s">
        <v>204</v>
      </c>
      <c r="D5" s="60" t="s">
        <v>138</v>
      </c>
      <c r="E5" s="49"/>
      <c r="F5" s="49"/>
      <c r="G5" s="49"/>
      <c r="H5" s="49"/>
      <c r="I5" s="49">
        <v>60</v>
      </c>
      <c r="J5" s="49"/>
      <c r="K5" s="50"/>
      <c r="L5" s="49"/>
      <c r="M5" s="49">
        <v>30</v>
      </c>
      <c r="N5" s="51"/>
      <c r="O5" s="49"/>
      <c r="P5" s="49">
        <v>25</v>
      </c>
      <c r="Q5" s="49"/>
      <c r="R5" s="50"/>
      <c r="S5" s="49"/>
      <c r="T5" s="49"/>
      <c r="U5" s="49"/>
      <c r="V5" s="49"/>
      <c r="W5" s="49"/>
      <c r="X5" s="49"/>
      <c r="Y5" s="50"/>
      <c r="Z5" s="52">
        <f t="shared" si="0"/>
        <v>115</v>
      </c>
      <c r="AA5" s="52">
        <f t="shared" si="1"/>
        <v>0</v>
      </c>
      <c r="AB5" s="9">
        <f t="shared" si="2"/>
        <v>115</v>
      </c>
      <c r="AC5" s="61" t="s">
        <v>145</v>
      </c>
    </row>
    <row r="6" spans="1:29" s="54" customFormat="1" ht="16.5">
      <c r="A6" s="46">
        <v>5</v>
      </c>
      <c r="B6" s="58" t="s">
        <v>144</v>
      </c>
      <c r="C6" s="59" t="s">
        <v>205</v>
      </c>
      <c r="D6" s="60" t="s">
        <v>140</v>
      </c>
      <c r="E6" s="49"/>
      <c r="F6" s="49">
        <v>60</v>
      </c>
      <c r="G6" s="49">
        <v>1</v>
      </c>
      <c r="H6" s="49"/>
      <c r="I6" s="49"/>
      <c r="J6" s="49"/>
      <c r="K6" s="50"/>
      <c r="L6" s="49"/>
      <c r="M6" s="49"/>
      <c r="N6" s="51"/>
      <c r="O6" s="49"/>
      <c r="P6" s="49">
        <v>50</v>
      </c>
      <c r="Q6" s="49"/>
      <c r="R6" s="50">
        <v>4</v>
      </c>
      <c r="S6" s="49"/>
      <c r="T6" s="49"/>
      <c r="U6" s="49">
        <v>8</v>
      </c>
      <c r="V6" s="49"/>
      <c r="W6" s="49"/>
      <c r="X6" s="49"/>
      <c r="Y6" s="50"/>
      <c r="Z6" s="52">
        <f t="shared" si="0"/>
        <v>123</v>
      </c>
      <c r="AA6" s="52">
        <f t="shared" si="1"/>
        <v>0</v>
      </c>
      <c r="AB6" s="9">
        <f t="shared" si="2"/>
        <v>123</v>
      </c>
      <c r="AC6" s="61" t="s">
        <v>146</v>
      </c>
    </row>
    <row r="7" spans="1:29" s="54" customFormat="1" ht="16.5">
      <c r="A7" s="46">
        <v>6</v>
      </c>
      <c r="B7" s="58" t="s">
        <v>147</v>
      </c>
      <c r="C7" s="59" t="s">
        <v>148</v>
      </c>
      <c r="D7" s="60" t="s">
        <v>138</v>
      </c>
      <c r="E7" s="49"/>
      <c r="F7" s="49">
        <v>60</v>
      </c>
      <c r="G7" s="49"/>
      <c r="H7" s="49">
        <v>60</v>
      </c>
      <c r="I7" s="49"/>
      <c r="J7" s="49"/>
      <c r="K7" s="50"/>
      <c r="L7" s="49"/>
      <c r="M7" s="49"/>
      <c r="N7" s="51"/>
      <c r="O7" s="49"/>
      <c r="P7" s="49"/>
      <c r="Q7" s="49"/>
      <c r="R7" s="50"/>
      <c r="S7" s="49"/>
      <c r="T7" s="49"/>
      <c r="U7" s="49">
        <v>3</v>
      </c>
      <c r="V7" s="49"/>
      <c r="W7" s="49"/>
      <c r="X7" s="49"/>
      <c r="Y7" s="50"/>
      <c r="Z7" s="52">
        <f t="shared" si="0"/>
        <v>123</v>
      </c>
      <c r="AA7" s="52">
        <f t="shared" si="1"/>
        <v>0</v>
      </c>
      <c r="AB7" s="9">
        <f t="shared" si="2"/>
        <v>123</v>
      </c>
      <c r="AC7" s="69" t="s">
        <v>194</v>
      </c>
    </row>
    <row r="8" spans="1:29" s="54" customFormat="1" ht="24.75">
      <c r="A8" s="46">
        <v>7</v>
      </c>
      <c r="B8" s="47" t="s">
        <v>142</v>
      </c>
      <c r="C8" s="59" t="s">
        <v>206</v>
      </c>
      <c r="D8" s="60" t="s">
        <v>138</v>
      </c>
      <c r="E8" s="49"/>
      <c r="F8" s="49"/>
      <c r="G8" s="49"/>
      <c r="H8" s="49">
        <v>60</v>
      </c>
      <c r="I8" s="49"/>
      <c r="J8" s="49"/>
      <c r="K8" s="50"/>
      <c r="L8" s="49"/>
      <c r="M8" s="49">
        <v>30</v>
      </c>
      <c r="N8" s="51"/>
      <c r="O8" s="49"/>
      <c r="P8" s="49">
        <v>50</v>
      </c>
      <c r="Q8" s="49"/>
      <c r="R8" s="50"/>
      <c r="S8" s="49"/>
      <c r="T8" s="49"/>
      <c r="U8" s="49">
        <v>3</v>
      </c>
      <c r="V8" s="49"/>
      <c r="W8" s="49"/>
      <c r="X8" s="49"/>
      <c r="Y8" s="50"/>
      <c r="Z8" s="52">
        <f t="shared" si="0"/>
        <v>143</v>
      </c>
      <c r="AA8" s="52">
        <f t="shared" si="1"/>
        <v>0</v>
      </c>
      <c r="AB8" s="9">
        <f t="shared" si="2"/>
        <v>143</v>
      </c>
      <c r="AC8" s="61" t="s">
        <v>149</v>
      </c>
    </row>
    <row r="9" spans="1:29" s="54" customFormat="1" ht="16.5">
      <c r="A9" s="46">
        <v>8</v>
      </c>
      <c r="B9" s="47" t="s">
        <v>207</v>
      </c>
      <c r="C9" s="59" t="s">
        <v>208</v>
      </c>
      <c r="D9" s="60" t="s">
        <v>140</v>
      </c>
      <c r="E9" s="49"/>
      <c r="F9" s="49">
        <v>60</v>
      </c>
      <c r="G9" s="49">
        <v>6</v>
      </c>
      <c r="H9" s="49"/>
      <c r="I9" s="49"/>
      <c r="J9" s="49"/>
      <c r="K9" s="50"/>
      <c r="L9" s="49"/>
      <c r="M9" s="49"/>
      <c r="N9" s="51"/>
      <c r="O9" s="49"/>
      <c r="P9" s="49">
        <v>50</v>
      </c>
      <c r="Q9" s="49"/>
      <c r="R9" s="50">
        <v>34</v>
      </c>
      <c r="S9" s="49"/>
      <c r="T9" s="49"/>
      <c r="U9" s="49">
        <v>3</v>
      </c>
      <c r="V9" s="49"/>
      <c r="W9" s="49"/>
      <c r="X9" s="49"/>
      <c r="Y9" s="50"/>
      <c r="Z9" s="52">
        <f t="shared" si="0"/>
        <v>153</v>
      </c>
      <c r="AA9" s="52">
        <f t="shared" si="1"/>
        <v>0</v>
      </c>
      <c r="AB9" s="9">
        <f t="shared" si="2"/>
        <v>153</v>
      </c>
      <c r="AC9" s="69" t="s">
        <v>194</v>
      </c>
    </row>
    <row r="10" spans="1:29" s="54" customFormat="1" ht="24">
      <c r="A10" s="46">
        <v>9</v>
      </c>
      <c r="B10" s="47" t="s">
        <v>130</v>
      </c>
      <c r="C10" s="59" t="s">
        <v>209</v>
      </c>
      <c r="D10" s="60" t="s">
        <v>138</v>
      </c>
      <c r="E10" s="49"/>
      <c r="F10" s="49">
        <v>60</v>
      </c>
      <c r="G10" s="49">
        <v>14</v>
      </c>
      <c r="H10" s="49"/>
      <c r="I10" s="49"/>
      <c r="J10" s="49"/>
      <c r="K10" s="50"/>
      <c r="L10" s="49">
        <v>60</v>
      </c>
      <c r="M10" s="49"/>
      <c r="N10" s="51"/>
      <c r="O10" s="49"/>
      <c r="P10" s="49">
        <v>50</v>
      </c>
      <c r="Q10" s="49"/>
      <c r="R10" s="50"/>
      <c r="S10" s="49"/>
      <c r="T10" s="49"/>
      <c r="U10" s="49">
        <v>8</v>
      </c>
      <c r="V10" s="49"/>
      <c r="W10" s="49"/>
      <c r="X10" s="49"/>
      <c r="Y10" s="50"/>
      <c r="Z10" s="52">
        <f t="shared" si="0"/>
        <v>132</v>
      </c>
      <c r="AA10" s="52">
        <f t="shared" si="1"/>
        <v>60</v>
      </c>
      <c r="AB10" s="9">
        <f t="shared" si="2"/>
        <v>192</v>
      </c>
      <c r="AC10" s="69" t="s">
        <v>194</v>
      </c>
    </row>
    <row r="11" spans="1:29" s="54" customFormat="1" ht="24.75">
      <c r="A11" s="46">
        <v>10</v>
      </c>
      <c r="B11" s="62" t="s">
        <v>153</v>
      </c>
      <c r="C11" s="63" t="s">
        <v>210</v>
      </c>
      <c r="D11" s="64" t="s">
        <v>138</v>
      </c>
      <c r="E11" s="49"/>
      <c r="F11" s="49">
        <v>60</v>
      </c>
      <c r="G11" s="49">
        <v>1</v>
      </c>
      <c r="H11" s="49">
        <v>60</v>
      </c>
      <c r="I11" s="49">
        <v>60</v>
      </c>
      <c r="J11" s="49"/>
      <c r="K11" s="50"/>
      <c r="L11" s="49">
        <v>15</v>
      </c>
      <c r="M11" s="49"/>
      <c r="N11" s="51"/>
      <c r="O11" s="49"/>
      <c r="P11" s="49">
        <v>50</v>
      </c>
      <c r="Q11" s="49"/>
      <c r="R11" s="50">
        <v>6</v>
      </c>
      <c r="S11" s="49"/>
      <c r="T11" s="49"/>
      <c r="U11" s="49">
        <v>8</v>
      </c>
      <c r="V11" s="49"/>
      <c r="W11" s="49"/>
      <c r="X11" s="49"/>
      <c r="Y11" s="65">
        <v>16</v>
      </c>
      <c r="Z11" s="66">
        <f t="shared" si="0"/>
        <v>245</v>
      </c>
      <c r="AA11" s="66">
        <f t="shared" si="1"/>
        <v>31</v>
      </c>
      <c r="AB11" s="67">
        <f t="shared" si="2"/>
        <v>276</v>
      </c>
      <c r="AC11" s="70" t="s">
        <v>194</v>
      </c>
    </row>
    <row r="12" spans="1:29" ht="16.5">
      <c r="A12" s="46">
        <v>11</v>
      </c>
      <c r="B12" s="47" t="s">
        <v>152</v>
      </c>
      <c r="C12" s="59" t="s">
        <v>211</v>
      </c>
      <c r="D12" s="60" t="s">
        <v>140</v>
      </c>
      <c r="E12" s="49">
        <v>60</v>
      </c>
      <c r="F12" s="49">
        <v>60</v>
      </c>
      <c r="G12" s="49">
        <v>6</v>
      </c>
      <c r="H12" s="49">
        <v>60</v>
      </c>
      <c r="I12" s="49">
        <v>60</v>
      </c>
      <c r="J12" s="49"/>
      <c r="K12" s="50"/>
      <c r="L12" s="49">
        <v>60</v>
      </c>
      <c r="M12" s="49">
        <v>30</v>
      </c>
      <c r="N12" s="51">
        <v>60</v>
      </c>
      <c r="O12" s="49"/>
      <c r="P12" s="49">
        <v>50</v>
      </c>
      <c r="Q12" s="49"/>
      <c r="R12" s="50">
        <v>8</v>
      </c>
      <c r="S12" s="49"/>
      <c r="T12" s="49">
        <v>60</v>
      </c>
      <c r="U12" s="49">
        <v>3</v>
      </c>
      <c r="V12" s="49"/>
      <c r="W12" s="49"/>
      <c r="X12" s="49"/>
      <c r="Y12" s="50"/>
      <c r="Z12" s="52">
        <f t="shared" si="0"/>
        <v>397</v>
      </c>
      <c r="AA12" s="52">
        <f t="shared" si="1"/>
        <v>120</v>
      </c>
      <c r="AB12" s="9">
        <f t="shared" si="2"/>
        <v>517</v>
      </c>
      <c r="AC12" s="61" t="s">
        <v>150</v>
      </c>
    </row>
    <row r="13" spans="1:29" ht="34.5" customHeight="1">
      <c r="A13" s="46">
        <v>12</v>
      </c>
      <c r="B13" s="47" t="s">
        <v>154</v>
      </c>
      <c r="C13" s="59" t="s">
        <v>212</v>
      </c>
      <c r="D13" s="60" t="s">
        <v>140</v>
      </c>
      <c r="E13" s="116" t="s">
        <v>213</v>
      </c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8"/>
      <c r="Z13" s="52"/>
      <c r="AA13" s="52"/>
      <c r="AB13" s="9"/>
      <c r="AC13" s="61" t="s">
        <v>151</v>
      </c>
    </row>
  </sheetData>
  <sheetProtection/>
  <mergeCells count="1">
    <mergeCell ref="E13:Y13"/>
  </mergeCells>
  <printOptions gridLines="1" horizontalCentered="1"/>
  <pageMargins left="0.1968503937007874" right="0.1968503937007874" top="0.7086614173228347" bottom="0.5905511811023623" header="0.5118110236220472" footer="0.2362204724409449"/>
  <pageSetup horizontalDpi="600" verticalDpi="600" orientation="landscape" paperSize="9" scale="98" r:id="rId1"/>
  <headerFooter alignWithMargins="0">
    <oddFooter>&amp;CXXI. Bakancsos Atomkupa
Eredményértesítő&amp;R2018.03.24.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SheetLayoutView="90" workbookViewId="0" topLeftCell="A1">
      <selection activeCell="AP12" sqref="AP12:AP13"/>
    </sheetView>
  </sheetViews>
  <sheetFormatPr defaultColWidth="9.140625" defaultRowHeight="12.75"/>
  <cols>
    <col min="1" max="1" width="3.140625" style="0" bestFit="1" customWidth="1"/>
    <col min="2" max="2" width="17.7109375" style="0" customWidth="1"/>
    <col min="3" max="3" width="17.140625" style="0" customWidth="1"/>
    <col min="4" max="23" width="3.57421875" style="0" customWidth="1"/>
    <col min="24" max="24" width="3.28125" style="0" bestFit="1" customWidth="1"/>
    <col min="25" max="25" width="4.00390625" style="0" bestFit="1" customWidth="1"/>
    <col min="26" max="26" width="3.28125" style="0" bestFit="1" customWidth="1"/>
    <col min="27" max="28" width="4.421875" style="0" customWidth="1"/>
    <col min="29" max="29" width="9.57421875" style="0" customWidth="1"/>
    <col min="30" max="30" width="9.8515625" style="0" customWidth="1"/>
  </cols>
  <sheetData>
    <row r="1" spans="1:30" ht="129" customHeight="1" thickBot="1">
      <c r="A1" s="71" t="s">
        <v>215</v>
      </c>
      <c r="B1" s="72" t="s">
        <v>119</v>
      </c>
      <c r="C1" s="72" t="s">
        <v>285</v>
      </c>
      <c r="D1" s="73" t="s">
        <v>216</v>
      </c>
      <c r="E1" s="73" t="s">
        <v>217</v>
      </c>
      <c r="F1" s="73" t="s">
        <v>218</v>
      </c>
      <c r="G1" s="74" t="s">
        <v>219</v>
      </c>
      <c r="H1" s="73" t="s">
        <v>220</v>
      </c>
      <c r="I1" s="75" t="s">
        <v>221</v>
      </c>
      <c r="J1" s="76" t="s">
        <v>222</v>
      </c>
      <c r="K1" s="73" t="s">
        <v>223</v>
      </c>
      <c r="L1" s="77" t="s">
        <v>224</v>
      </c>
      <c r="M1" s="77" t="s">
        <v>225</v>
      </c>
      <c r="N1" s="77" t="s">
        <v>226</v>
      </c>
      <c r="O1" s="73" t="s">
        <v>227</v>
      </c>
      <c r="P1" s="76" t="s">
        <v>228</v>
      </c>
      <c r="Q1" s="73" t="s">
        <v>229</v>
      </c>
      <c r="R1" s="73" t="s">
        <v>230</v>
      </c>
      <c r="S1" s="77" t="s">
        <v>231</v>
      </c>
      <c r="T1" s="73" t="s">
        <v>136</v>
      </c>
      <c r="U1" s="73" t="s">
        <v>232</v>
      </c>
      <c r="V1" s="77" t="s">
        <v>122</v>
      </c>
      <c r="W1" s="73" t="s">
        <v>233</v>
      </c>
      <c r="X1" s="76" t="s">
        <v>234</v>
      </c>
      <c r="Y1" s="78" t="s">
        <v>235</v>
      </c>
      <c r="Z1" s="79" t="s">
        <v>236</v>
      </c>
      <c r="AA1" s="80" t="s">
        <v>0</v>
      </c>
      <c r="AC1" s="104" t="s">
        <v>377</v>
      </c>
      <c r="AD1" s="105" t="s">
        <v>378</v>
      </c>
    </row>
    <row r="2" spans="1:30" ht="13.5" thickBot="1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1"/>
      <c r="AC2" s="101"/>
      <c r="AD2" s="101"/>
    </row>
    <row r="3" spans="1:30" ht="22.5">
      <c r="A3" s="98" t="s">
        <v>237</v>
      </c>
      <c r="B3" s="100" t="s">
        <v>238</v>
      </c>
      <c r="C3" s="112" t="s">
        <v>239</v>
      </c>
      <c r="D3" s="82"/>
      <c r="E3" s="82"/>
      <c r="F3" s="83"/>
      <c r="G3" s="84">
        <v>60</v>
      </c>
      <c r="H3" s="83"/>
      <c r="I3" s="83"/>
      <c r="J3" s="85"/>
      <c r="K3" s="83"/>
      <c r="L3" s="86"/>
      <c r="M3" s="86"/>
      <c r="N3" s="86"/>
      <c r="O3" s="83"/>
      <c r="P3" s="85"/>
      <c r="Q3" s="83"/>
      <c r="R3" s="83">
        <v>12</v>
      </c>
      <c r="S3" s="86"/>
      <c r="T3" s="83"/>
      <c r="U3" s="83"/>
      <c r="V3" s="86"/>
      <c r="W3" s="83"/>
      <c r="X3" s="85"/>
      <c r="Y3" s="87">
        <f>SUM(D3:I3,K3:O3,Q3:W3)</f>
        <v>72</v>
      </c>
      <c r="Z3" s="88">
        <f>J3+P3+X3</f>
        <v>0</v>
      </c>
      <c r="AA3" s="89">
        <f aca="true" t="shared" si="0" ref="AA3:AA19">SUM(Y3:Z3)</f>
        <v>72</v>
      </c>
      <c r="AC3" s="122">
        <v>100.7</v>
      </c>
      <c r="AD3" s="106"/>
    </row>
    <row r="4" spans="1:30" ht="22.5">
      <c r="A4" s="81" t="s">
        <v>240</v>
      </c>
      <c r="B4" s="90" t="s">
        <v>203</v>
      </c>
      <c r="C4" s="82" t="s">
        <v>241</v>
      </c>
      <c r="D4" s="82"/>
      <c r="E4" s="82"/>
      <c r="F4" s="83"/>
      <c r="G4" s="84">
        <v>60</v>
      </c>
      <c r="H4" s="83"/>
      <c r="I4" s="83"/>
      <c r="J4" s="85"/>
      <c r="K4" s="83"/>
      <c r="L4" s="86"/>
      <c r="M4" s="86"/>
      <c r="N4" s="86"/>
      <c r="O4" s="83"/>
      <c r="P4" s="85"/>
      <c r="Q4" s="83"/>
      <c r="R4" s="83">
        <v>13</v>
      </c>
      <c r="S4" s="86"/>
      <c r="T4" s="83"/>
      <c r="U4" s="83"/>
      <c r="V4" s="86"/>
      <c r="W4" s="83"/>
      <c r="X4" s="85"/>
      <c r="Y4" s="87">
        <f aca="true" t="shared" si="1" ref="Y4:Y19">SUM(D4:I4,K4:O4,Q4:W4)</f>
        <v>73</v>
      </c>
      <c r="Z4" s="88">
        <f aca="true" t="shared" si="2" ref="Z4:Z19">J4+P4+X4</f>
        <v>0</v>
      </c>
      <c r="AA4" s="89">
        <f t="shared" si="0"/>
        <v>73</v>
      </c>
      <c r="AC4" s="107"/>
      <c r="AD4" s="108"/>
    </row>
    <row r="5" spans="1:30" ht="22.5">
      <c r="A5" s="98" t="s">
        <v>242</v>
      </c>
      <c r="B5" s="99" t="s">
        <v>243</v>
      </c>
      <c r="C5" s="112" t="s">
        <v>244</v>
      </c>
      <c r="D5" s="82"/>
      <c r="E5" s="82"/>
      <c r="F5" s="83"/>
      <c r="G5" s="84">
        <v>60</v>
      </c>
      <c r="H5" s="83"/>
      <c r="I5" s="83"/>
      <c r="J5" s="85"/>
      <c r="K5" s="83"/>
      <c r="L5" s="86"/>
      <c r="M5" s="86"/>
      <c r="N5" s="86"/>
      <c r="O5" s="83"/>
      <c r="P5" s="85"/>
      <c r="Q5" s="83"/>
      <c r="R5" s="83"/>
      <c r="S5" s="86"/>
      <c r="T5" s="83">
        <v>60</v>
      </c>
      <c r="U5" s="83"/>
      <c r="V5" s="86"/>
      <c r="W5" s="83"/>
      <c r="X5" s="85"/>
      <c r="Y5" s="87">
        <f t="shared" si="1"/>
        <v>120</v>
      </c>
      <c r="Z5" s="88">
        <f t="shared" si="2"/>
        <v>0</v>
      </c>
      <c r="AA5" s="89">
        <f t="shared" si="0"/>
        <v>120</v>
      </c>
      <c r="AC5" s="107">
        <v>99.35</v>
      </c>
      <c r="AD5" s="108"/>
    </row>
    <row r="6" spans="1:30" ht="22.5">
      <c r="A6" s="97" t="s">
        <v>375</v>
      </c>
      <c r="B6" s="96" t="s">
        <v>245</v>
      </c>
      <c r="C6" s="113" t="s">
        <v>246</v>
      </c>
      <c r="D6" s="82"/>
      <c r="E6" s="82"/>
      <c r="F6" s="83"/>
      <c r="G6" s="84">
        <v>60</v>
      </c>
      <c r="H6" s="83"/>
      <c r="I6" s="83"/>
      <c r="J6" s="85"/>
      <c r="K6" s="83"/>
      <c r="L6" s="86"/>
      <c r="M6" s="86"/>
      <c r="N6" s="86"/>
      <c r="O6" s="83"/>
      <c r="P6" s="85"/>
      <c r="Q6" s="83"/>
      <c r="R6" s="83">
        <v>2</v>
      </c>
      <c r="S6" s="86"/>
      <c r="T6" s="83">
        <v>60</v>
      </c>
      <c r="U6" s="83"/>
      <c r="V6" s="86"/>
      <c r="W6" s="83"/>
      <c r="X6" s="85"/>
      <c r="Y6" s="87">
        <f t="shared" si="1"/>
        <v>122</v>
      </c>
      <c r="Z6" s="88">
        <f t="shared" si="2"/>
        <v>0</v>
      </c>
      <c r="AA6" s="89">
        <f t="shared" si="0"/>
        <v>122</v>
      </c>
      <c r="AC6" s="107"/>
      <c r="AD6" s="108">
        <v>101.05</v>
      </c>
    </row>
    <row r="7" spans="1:30" ht="22.5">
      <c r="A7" s="81" t="s">
        <v>247</v>
      </c>
      <c r="B7" s="90" t="s">
        <v>248</v>
      </c>
      <c r="C7" s="82" t="s">
        <v>249</v>
      </c>
      <c r="D7" s="82"/>
      <c r="E7" s="82"/>
      <c r="F7" s="83"/>
      <c r="G7" s="84">
        <v>60</v>
      </c>
      <c r="H7" s="83">
        <v>60</v>
      </c>
      <c r="I7" s="83"/>
      <c r="J7" s="85"/>
      <c r="K7" s="83"/>
      <c r="L7" s="86"/>
      <c r="M7" s="86"/>
      <c r="N7" s="86"/>
      <c r="O7" s="83"/>
      <c r="P7" s="85"/>
      <c r="Q7" s="83"/>
      <c r="R7" s="83">
        <v>3</v>
      </c>
      <c r="S7" s="86"/>
      <c r="T7" s="83"/>
      <c r="U7" s="83"/>
      <c r="V7" s="86"/>
      <c r="W7" s="83"/>
      <c r="X7" s="85"/>
      <c r="Y7" s="87">
        <f t="shared" si="1"/>
        <v>123</v>
      </c>
      <c r="Z7" s="88">
        <f t="shared" si="2"/>
        <v>0</v>
      </c>
      <c r="AA7" s="89">
        <f t="shared" si="0"/>
        <v>123</v>
      </c>
      <c r="AC7" s="107"/>
      <c r="AD7" s="108"/>
    </row>
    <row r="8" spans="1:30" ht="33.75">
      <c r="A8" s="81" t="s">
        <v>250</v>
      </c>
      <c r="B8" s="90" t="s">
        <v>251</v>
      </c>
      <c r="C8" s="82" t="s">
        <v>252</v>
      </c>
      <c r="D8" s="82"/>
      <c r="E8" s="82"/>
      <c r="F8" s="83"/>
      <c r="G8" s="84">
        <v>60</v>
      </c>
      <c r="H8" s="83">
        <v>60</v>
      </c>
      <c r="I8" s="83"/>
      <c r="J8" s="85"/>
      <c r="K8" s="83"/>
      <c r="L8" s="86"/>
      <c r="M8" s="86"/>
      <c r="N8" s="86"/>
      <c r="O8" s="83"/>
      <c r="P8" s="85"/>
      <c r="Q8" s="83"/>
      <c r="R8" s="83">
        <v>32</v>
      </c>
      <c r="S8" s="86"/>
      <c r="T8" s="83"/>
      <c r="U8" s="83"/>
      <c r="V8" s="86"/>
      <c r="W8" s="83"/>
      <c r="X8" s="85"/>
      <c r="Y8" s="87">
        <f t="shared" si="1"/>
        <v>152</v>
      </c>
      <c r="Z8" s="88">
        <f t="shared" si="2"/>
        <v>0</v>
      </c>
      <c r="AA8" s="89">
        <f t="shared" si="0"/>
        <v>152</v>
      </c>
      <c r="AC8" s="107"/>
      <c r="AD8" s="108"/>
    </row>
    <row r="9" spans="1:30" ht="22.5">
      <c r="A9" s="98" t="s">
        <v>253</v>
      </c>
      <c r="B9" s="99" t="s">
        <v>254</v>
      </c>
      <c r="C9" s="112" t="s">
        <v>255</v>
      </c>
      <c r="D9" s="82"/>
      <c r="E9" s="82"/>
      <c r="F9" s="83"/>
      <c r="G9" s="84">
        <v>60</v>
      </c>
      <c r="H9" s="83"/>
      <c r="I9" s="83"/>
      <c r="J9" s="85"/>
      <c r="K9" s="83">
        <v>20</v>
      </c>
      <c r="L9" s="86">
        <v>30</v>
      </c>
      <c r="M9" s="86"/>
      <c r="N9" s="86"/>
      <c r="O9" s="83"/>
      <c r="P9" s="85"/>
      <c r="Q9" s="83"/>
      <c r="R9" s="83">
        <v>31</v>
      </c>
      <c r="S9" s="86"/>
      <c r="T9" s="83"/>
      <c r="U9" s="83"/>
      <c r="V9" s="86"/>
      <c r="W9" s="83"/>
      <c r="X9" s="85">
        <v>16</v>
      </c>
      <c r="Y9" s="87">
        <f>SUM(D9:I9,K9:O9,Q9:W9)</f>
        <v>141</v>
      </c>
      <c r="Z9" s="88">
        <f t="shared" si="2"/>
        <v>16</v>
      </c>
      <c r="AA9" s="89">
        <f t="shared" si="0"/>
        <v>157</v>
      </c>
      <c r="AC9" s="109">
        <v>98</v>
      </c>
      <c r="AD9" s="108"/>
    </row>
    <row r="10" spans="1:30" ht="33.75">
      <c r="A10" s="81" t="s">
        <v>256</v>
      </c>
      <c r="B10" s="90" t="s">
        <v>257</v>
      </c>
      <c r="C10" s="82" t="s">
        <v>258</v>
      </c>
      <c r="D10" s="82"/>
      <c r="E10" s="82"/>
      <c r="F10" s="83"/>
      <c r="G10" s="84">
        <v>60</v>
      </c>
      <c r="H10" s="83"/>
      <c r="I10" s="83"/>
      <c r="J10" s="85"/>
      <c r="K10" s="83">
        <v>15</v>
      </c>
      <c r="L10" s="86">
        <v>30</v>
      </c>
      <c r="M10" s="86"/>
      <c r="N10" s="86"/>
      <c r="O10" s="83"/>
      <c r="P10" s="85">
        <v>16</v>
      </c>
      <c r="Q10" s="83"/>
      <c r="R10" s="83">
        <v>17</v>
      </c>
      <c r="S10" s="86"/>
      <c r="T10" s="83"/>
      <c r="U10" s="83"/>
      <c r="V10" s="86"/>
      <c r="W10" s="83"/>
      <c r="X10" s="85">
        <v>28</v>
      </c>
      <c r="Y10" s="87">
        <f t="shared" si="1"/>
        <v>122</v>
      </c>
      <c r="Z10" s="88">
        <f t="shared" si="2"/>
        <v>44</v>
      </c>
      <c r="AA10" s="89">
        <f t="shared" si="0"/>
        <v>166</v>
      </c>
      <c r="AC10" s="107"/>
      <c r="AD10" s="108"/>
    </row>
    <row r="11" spans="1:30" ht="22.5">
      <c r="A11" s="81" t="s">
        <v>259</v>
      </c>
      <c r="B11" s="90" t="s">
        <v>260</v>
      </c>
      <c r="C11" s="82" t="s">
        <v>261</v>
      </c>
      <c r="D11" s="82"/>
      <c r="E11" s="82"/>
      <c r="F11" s="83"/>
      <c r="G11" s="84">
        <v>60</v>
      </c>
      <c r="H11" s="83">
        <v>60</v>
      </c>
      <c r="I11" s="83"/>
      <c r="J11" s="85"/>
      <c r="K11" s="83">
        <v>30</v>
      </c>
      <c r="L11" s="86"/>
      <c r="M11" s="86"/>
      <c r="N11" s="86"/>
      <c r="O11" s="83"/>
      <c r="P11" s="85">
        <v>10</v>
      </c>
      <c r="Q11" s="83"/>
      <c r="R11" s="83">
        <v>8</v>
      </c>
      <c r="S11" s="86"/>
      <c r="T11" s="83"/>
      <c r="U11" s="83"/>
      <c r="V11" s="86"/>
      <c r="W11" s="83"/>
      <c r="X11" s="85"/>
      <c r="Y11" s="87">
        <f t="shared" si="1"/>
        <v>158</v>
      </c>
      <c r="Z11" s="88">
        <f t="shared" si="2"/>
        <v>10</v>
      </c>
      <c r="AA11" s="89">
        <f t="shared" si="0"/>
        <v>168</v>
      </c>
      <c r="AC11" s="107"/>
      <c r="AD11" s="108"/>
    </row>
    <row r="12" spans="1:30" ht="22.5">
      <c r="A12" s="81" t="s">
        <v>262</v>
      </c>
      <c r="B12" s="90" t="s">
        <v>263</v>
      </c>
      <c r="C12" s="82" t="s">
        <v>264</v>
      </c>
      <c r="D12" s="82"/>
      <c r="E12" s="82"/>
      <c r="F12" s="83"/>
      <c r="G12" s="84">
        <v>60</v>
      </c>
      <c r="H12" s="83">
        <v>60</v>
      </c>
      <c r="I12" s="83"/>
      <c r="J12" s="85">
        <v>8</v>
      </c>
      <c r="K12" s="83"/>
      <c r="L12" s="86"/>
      <c r="M12" s="86"/>
      <c r="N12" s="86"/>
      <c r="O12" s="83"/>
      <c r="P12" s="85"/>
      <c r="Q12" s="83"/>
      <c r="R12" s="83">
        <v>47</v>
      </c>
      <c r="S12" s="86"/>
      <c r="T12" s="83"/>
      <c r="U12" s="83"/>
      <c r="V12" s="86"/>
      <c r="W12" s="83"/>
      <c r="X12" s="85">
        <v>16</v>
      </c>
      <c r="Y12" s="87">
        <f t="shared" si="1"/>
        <v>167</v>
      </c>
      <c r="Z12" s="88">
        <f t="shared" si="2"/>
        <v>24</v>
      </c>
      <c r="AA12" s="89">
        <f t="shared" si="0"/>
        <v>191</v>
      </c>
      <c r="AC12" s="107"/>
      <c r="AD12" s="108"/>
    </row>
    <row r="13" spans="1:30" ht="18.75" customHeight="1">
      <c r="A13" s="81" t="s">
        <v>265</v>
      </c>
      <c r="B13" s="90" t="s">
        <v>266</v>
      </c>
      <c r="C13" s="82" t="s">
        <v>267</v>
      </c>
      <c r="D13" s="82"/>
      <c r="E13" s="82"/>
      <c r="F13" s="83"/>
      <c r="G13" s="84">
        <v>60</v>
      </c>
      <c r="H13" s="83"/>
      <c r="I13" s="83"/>
      <c r="J13" s="85"/>
      <c r="K13" s="83"/>
      <c r="L13" s="86">
        <v>30</v>
      </c>
      <c r="M13" s="86"/>
      <c r="N13" s="86"/>
      <c r="O13" s="83"/>
      <c r="P13" s="85">
        <v>22</v>
      </c>
      <c r="Q13" s="83"/>
      <c r="R13" s="83">
        <v>2</v>
      </c>
      <c r="S13" s="86"/>
      <c r="T13" s="83"/>
      <c r="U13" s="83">
        <v>100</v>
      </c>
      <c r="V13" s="86"/>
      <c r="W13" s="83"/>
      <c r="X13" s="85"/>
      <c r="Y13" s="87">
        <f t="shared" si="1"/>
        <v>192</v>
      </c>
      <c r="Z13" s="88">
        <f t="shared" si="2"/>
        <v>22</v>
      </c>
      <c r="AA13" s="89">
        <f t="shared" si="0"/>
        <v>214</v>
      </c>
      <c r="AC13" s="107"/>
      <c r="AD13" s="108"/>
    </row>
    <row r="14" spans="1:30" ht="22.5">
      <c r="A14" s="97" t="s">
        <v>268</v>
      </c>
      <c r="B14" s="96" t="s">
        <v>269</v>
      </c>
      <c r="C14" s="113" t="s">
        <v>270</v>
      </c>
      <c r="D14" s="91">
        <v>60</v>
      </c>
      <c r="E14" s="91"/>
      <c r="F14" s="83"/>
      <c r="G14" s="84">
        <v>60</v>
      </c>
      <c r="H14" s="83"/>
      <c r="I14" s="83"/>
      <c r="J14" s="85">
        <v>2</v>
      </c>
      <c r="K14" s="83">
        <v>10</v>
      </c>
      <c r="L14" s="86"/>
      <c r="M14" s="86"/>
      <c r="N14" s="86"/>
      <c r="O14" s="83"/>
      <c r="P14" s="85"/>
      <c r="Q14" s="83"/>
      <c r="R14" s="83">
        <v>5</v>
      </c>
      <c r="S14" s="86"/>
      <c r="T14" s="83">
        <v>60</v>
      </c>
      <c r="U14" s="83"/>
      <c r="V14" s="86"/>
      <c r="W14" s="83"/>
      <c r="X14" s="85">
        <v>18</v>
      </c>
      <c r="Y14" s="87">
        <f t="shared" si="1"/>
        <v>195</v>
      </c>
      <c r="Z14" s="88">
        <f t="shared" si="2"/>
        <v>20</v>
      </c>
      <c r="AA14" s="89">
        <f t="shared" si="0"/>
        <v>215</v>
      </c>
      <c r="AC14" s="107"/>
      <c r="AD14" s="110">
        <v>99.7</v>
      </c>
    </row>
    <row r="15" spans="1:30" ht="22.5">
      <c r="A15" s="81" t="s">
        <v>271</v>
      </c>
      <c r="B15" s="90" t="s">
        <v>272</v>
      </c>
      <c r="C15" s="82" t="s">
        <v>273</v>
      </c>
      <c r="D15" s="91"/>
      <c r="E15" s="91"/>
      <c r="F15" s="83"/>
      <c r="G15" s="84">
        <v>60</v>
      </c>
      <c r="H15" s="83">
        <v>60</v>
      </c>
      <c r="I15" s="83"/>
      <c r="J15" s="85"/>
      <c r="K15" s="83">
        <v>10</v>
      </c>
      <c r="L15" s="86"/>
      <c r="M15" s="86"/>
      <c r="N15" s="86"/>
      <c r="O15" s="83"/>
      <c r="P15" s="85"/>
      <c r="Q15" s="83"/>
      <c r="R15" s="83"/>
      <c r="S15" s="86"/>
      <c r="T15" s="83">
        <v>60</v>
      </c>
      <c r="U15" s="83"/>
      <c r="V15" s="86"/>
      <c r="W15" s="83"/>
      <c r="X15" s="85">
        <v>26</v>
      </c>
      <c r="Y15" s="87">
        <f t="shared" si="1"/>
        <v>190</v>
      </c>
      <c r="Z15" s="88">
        <f t="shared" si="2"/>
        <v>26</v>
      </c>
      <c r="AA15" s="89">
        <f t="shared" si="0"/>
        <v>216</v>
      </c>
      <c r="AC15" s="107"/>
      <c r="AD15" s="108"/>
    </row>
    <row r="16" spans="1:30" ht="46.5" customHeight="1">
      <c r="A16" s="97" t="s">
        <v>274</v>
      </c>
      <c r="B16" s="123" t="s">
        <v>275</v>
      </c>
      <c r="C16" s="113" t="s">
        <v>376</v>
      </c>
      <c r="D16" s="91"/>
      <c r="E16" s="91">
        <v>60</v>
      </c>
      <c r="F16" s="83"/>
      <c r="G16" s="84"/>
      <c r="H16" s="83"/>
      <c r="I16" s="83"/>
      <c r="J16" s="85"/>
      <c r="K16" s="83">
        <v>25</v>
      </c>
      <c r="L16" s="86">
        <v>100</v>
      </c>
      <c r="M16" s="86"/>
      <c r="N16" s="86"/>
      <c r="O16" s="83"/>
      <c r="P16" s="85">
        <v>2</v>
      </c>
      <c r="Q16" s="83"/>
      <c r="R16" s="83">
        <v>38</v>
      </c>
      <c r="S16" s="86"/>
      <c r="T16" s="83"/>
      <c r="U16" s="83"/>
      <c r="V16" s="86"/>
      <c r="W16" s="83"/>
      <c r="X16" s="85"/>
      <c r="Y16" s="87">
        <f t="shared" si="1"/>
        <v>223</v>
      </c>
      <c r="Z16" s="88">
        <f t="shared" si="2"/>
        <v>2</v>
      </c>
      <c r="AA16" s="89">
        <f t="shared" si="0"/>
        <v>225</v>
      </c>
      <c r="AC16" s="107"/>
      <c r="AD16" s="111">
        <v>98.35</v>
      </c>
    </row>
    <row r="17" spans="1:30" ht="27" customHeight="1">
      <c r="A17" s="97" t="s">
        <v>276</v>
      </c>
      <c r="B17" s="123" t="s">
        <v>277</v>
      </c>
      <c r="C17" s="114" t="s">
        <v>278</v>
      </c>
      <c r="D17" s="92"/>
      <c r="E17" s="92"/>
      <c r="F17" s="92"/>
      <c r="G17" s="93">
        <v>60</v>
      </c>
      <c r="H17" s="92"/>
      <c r="I17" s="92"/>
      <c r="J17" s="94">
        <v>12</v>
      </c>
      <c r="K17" s="92"/>
      <c r="L17" s="95"/>
      <c r="M17" s="95"/>
      <c r="N17" s="95">
        <v>60</v>
      </c>
      <c r="O17" s="92"/>
      <c r="P17" s="94">
        <v>4</v>
      </c>
      <c r="Q17" s="92"/>
      <c r="R17" s="92">
        <v>5</v>
      </c>
      <c r="S17" s="95"/>
      <c r="T17" s="92">
        <v>60</v>
      </c>
      <c r="U17" s="92"/>
      <c r="V17" s="95"/>
      <c r="W17" s="92"/>
      <c r="X17" s="94">
        <v>36</v>
      </c>
      <c r="Y17" s="87">
        <f t="shared" si="1"/>
        <v>185</v>
      </c>
      <c r="Z17" s="88">
        <f t="shared" si="2"/>
        <v>52</v>
      </c>
      <c r="AA17" s="89">
        <f t="shared" si="0"/>
        <v>237</v>
      </c>
      <c r="AC17" s="107"/>
      <c r="AD17" s="110">
        <v>97</v>
      </c>
    </row>
    <row r="18" spans="1:30" ht="45.75" customHeight="1">
      <c r="A18" s="81" t="s">
        <v>279</v>
      </c>
      <c r="B18" s="124" t="s">
        <v>280</v>
      </c>
      <c r="C18" s="115" t="s">
        <v>281</v>
      </c>
      <c r="D18" s="92"/>
      <c r="E18" s="92">
        <v>60</v>
      </c>
      <c r="F18" s="92"/>
      <c r="G18" s="93"/>
      <c r="H18" s="92">
        <v>60</v>
      </c>
      <c r="I18" s="92"/>
      <c r="J18" s="94">
        <v>6</v>
      </c>
      <c r="K18" s="92">
        <v>100</v>
      </c>
      <c r="L18" s="95"/>
      <c r="M18" s="95"/>
      <c r="N18" s="95"/>
      <c r="O18" s="92"/>
      <c r="P18" s="94">
        <v>2</v>
      </c>
      <c r="Q18" s="92"/>
      <c r="R18" s="92">
        <v>60</v>
      </c>
      <c r="S18" s="95"/>
      <c r="T18" s="92"/>
      <c r="U18" s="92"/>
      <c r="V18" s="95"/>
      <c r="W18" s="92"/>
      <c r="X18" s="94"/>
      <c r="Y18" s="87">
        <f t="shared" si="1"/>
        <v>280</v>
      </c>
      <c r="Z18" s="88">
        <f t="shared" si="2"/>
        <v>8</v>
      </c>
      <c r="AA18" s="89">
        <f t="shared" si="0"/>
        <v>288</v>
      </c>
      <c r="AC18" s="107"/>
      <c r="AD18" s="108"/>
    </row>
    <row r="19" spans="1:30" ht="38.25" customHeight="1" thickBot="1">
      <c r="A19" s="81" t="s">
        <v>282</v>
      </c>
      <c r="B19" s="124" t="s">
        <v>283</v>
      </c>
      <c r="C19" s="115" t="s">
        <v>284</v>
      </c>
      <c r="D19" s="92"/>
      <c r="E19" s="92">
        <v>100</v>
      </c>
      <c r="F19" s="92"/>
      <c r="G19" s="93">
        <v>60</v>
      </c>
      <c r="H19" s="92"/>
      <c r="I19" s="92"/>
      <c r="J19" s="94">
        <v>52</v>
      </c>
      <c r="K19" s="92">
        <v>5</v>
      </c>
      <c r="L19" s="95">
        <v>30</v>
      </c>
      <c r="M19" s="95"/>
      <c r="N19" s="95"/>
      <c r="O19" s="92"/>
      <c r="P19" s="94">
        <v>4</v>
      </c>
      <c r="Q19" s="92">
        <v>60</v>
      </c>
      <c r="R19" s="92"/>
      <c r="S19" s="95"/>
      <c r="T19" s="92">
        <v>60</v>
      </c>
      <c r="U19" s="92"/>
      <c r="V19" s="95"/>
      <c r="W19" s="92"/>
      <c r="X19" s="94">
        <v>2</v>
      </c>
      <c r="Y19" s="87">
        <f t="shared" si="1"/>
        <v>315</v>
      </c>
      <c r="Z19" s="88">
        <f t="shared" si="2"/>
        <v>58</v>
      </c>
      <c r="AA19" s="89">
        <f t="shared" si="0"/>
        <v>373</v>
      </c>
      <c r="AC19" s="102"/>
      <c r="AD19" s="103"/>
    </row>
  </sheetData>
  <sheetProtection/>
  <mergeCells count="1">
    <mergeCell ref="A2:AA2"/>
  </mergeCells>
  <printOptions gridLines="1" horizontalCentered="1"/>
  <pageMargins left="0.1968503937007874" right="0.1968503937007874" top="0.7086614173228347" bottom="0.5905511811023623" header="0.5118110236220472" footer="0.2362204724409449"/>
  <pageSetup horizontalDpi="600" verticalDpi="600" orientation="landscape" paperSize="9" scale="76" r:id="rId1"/>
  <headerFooter alignWithMargins="0">
    <oddFooter>&amp;CXXI. Bakancsos Atomkupa
Eredményértesítő&amp;R2018.03.24.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12"/>
  <sheetViews>
    <sheetView view="pageBreakPreview" zoomScale="130" zoomScaleSheetLayoutView="130" zoomScalePageLayoutView="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140625" defaultRowHeight="98.25" customHeight="1"/>
  <cols>
    <col min="1" max="1" width="6.140625" style="3" customWidth="1"/>
    <col min="2" max="2" width="13.421875" style="4" customWidth="1"/>
    <col min="3" max="3" width="13.57421875" style="5" bestFit="1" customWidth="1"/>
    <col min="4" max="4" width="3.7109375" style="6" bestFit="1" customWidth="1"/>
    <col min="5" max="7" width="3.7109375" style="6" customWidth="1"/>
    <col min="8" max="8" width="3.7109375" style="33" bestFit="1" customWidth="1"/>
    <col min="9" max="10" width="3.7109375" style="3" bestFit="1" customWidth="1"/>
    <col min="11" max="14" width="3.7109375" style="3" customWidth="1"/>
    <col min="15" max="15" width="3.7109375" style="6" bestFit="1" customWidth="1"/>
    <col min="16" max="16" width="3.7109375" style="33" bestFit="1" customWidth="1"/>
    <col min="17" max="17" width="3.57421875" style="6" bestFit="1" customWidth="1"/>
    <col min="18" max="18" width="3.00390625" style="33" hidden="1" customWidth="1"/>
    <col min="19" max="20" width="3.57421875" style="6" hidden="1" customWidth="1"/>
    <col min="21" max="21" width="3.00390625" style="33" hidden="1" customWidth="1"/>
    <col min="22" max="22" width="3.28125" style="33" customWidth="1"/>
    <col min="23" max="23" width="3.57421875" style="6" bestFit="1" customWidth="1"/>
    <col min="24" max="24" width="3.00390625" style="40" bestFit="1" customWidth="1"/>
    <col min="25" max="25" width="3.57421875" style="6" bestFit="1" customWidth="1"/>
    <col min="26" max="26" width="3.57421875" style="7" bestFit="1" customWidth="1"/>
    <col min="27" max="27" width="11.57421875" style="1" bestFit="1" customWidth="1"/>
    <col min="28" max="16384" width="11.140625" style="1" customWidth="1"/>
  </cols>
  <sheetData>
    <row r="1" spans="1:26" s="2" customFormat="1" ht="135" customHeight="1" thickBot="1" thickTop="1">
      <c r="A1" s="10" t="s">
        <v>7</v>
      </c>
      <c r="B1" s="11" t="s">
        <v>117</v>
      </c>
      <c r="C1" s="11" t="s">
        <v>116</v>
      </c>
      <c r="D1" s="12" t="s">
        <v>104</v>
      </c>
      <c r="E1" s="12" t="s">
        <v>103</v>
      </c>
      <c r="F1" s="12" t="s">
        <v>105</v>
      </c>
      <c r="G1" s="12" t="s">
        <v>106</v>
      </c>
      <c r="H1" s="30" t="s">
        <v>1</v>
      </c>
      <c r="I1" s="12" t="s">
        <v>107</v>
      </c>
      <c r="J1" s="12" t="s">
        <v>108</v>
      </c>
      <c r="K1" s="12" t="s">
        <v>109</v>
      </c>
      <c r="L1" s="12" t="s">
        <v>110</v>
      </c>
      <c r="M1" s="12" t="s">
        <v>111</v>
      </c>
      <c r="N1" s="12" t="s">
        <v>114</v>
      </c>
      <c r="O1" s="12" t="s">
        <v>112</v>
      </c>
      <c r="P1" s="30" t="s">
        <v>1</v>
      </c>
      <c r="Q1" s="12" t="s">
        <v>113</v>
      </c>
      <c r="R1" s="30" t="s">
        <v>1</v>
      </c>
      <c r="S1" s="12"/>
      <c r="T1" s="12"/>
      <c r="U1" s="30"/>
      <c r="V1" s="30" t="s">
        <v>2</v>
      </c>
      <c r="W1" s="13" t="s">
        <v>3</v>
      </c>
      <c r="X1" s="37" t="s">
        <v>9</v>
      </c>
      <c r="Y1" s="13" t="s">
        <v>4</v>
      </c>
      <c r="Z1" s="14" t="s">
        <v>0</v>
      </c>
    </row>
    <row r="2" spans="1:26" s="2" customFormat="1" ht="13.5" customHeight="1" thickTop="1">
      <c r="A2" s="16" t="s">
        <v>6</v>
      </c>
      <c r="B2" s="17"/>
      <c r="C2" s="17"/>
      <c r="D2" s="18"/>
      <c r="E2" s="18"/>
      <c r="F2" s="18"/>
      <c r="G2" s="18"/>
      <c r="H2" s="31"/>
      <c r="I2" s="18"/>
      <c r="J2" s="18"/>
      <c r="K2" s="18"/>
      <c r="L2" s="18"/>
      <c r="M2" s="18"/>
      <c r="N2" s="18"/>
      <c r="O2" s="18"/>
      <c r="P2" s="31"/>
      <c r="Q2" s="18"/>
      <c r="R2" s="31"/>
      <c r="S2" s="18"/>
      <c r="T2" s="18"/>
      <c r="U2" s="31"/>
      <c r="V2" s="31"/>
      <c r="W2" s="20"/>
      <c r="X2" s="38"/>
      <c r="Y2" s="20"/>
      <c r="Z2" s="21"/>
    </row>
    <row r="3" spans="1:28" s="28" customFormat="1" ht="48.75" customHeight="1">
      <c r="A3" s="22">
        <v>1</v>
      </c>
      <c r="B3" s="23" t="s">
        <v>86</v>
      </c>
      <c r="C3" s="24" t="s">
        <v>87</v>
      </c>
      <c r="D3" s="25"/>
      <c r="E3" s="25"/>
      <c r="F3" s="25"/>
      <c r="G3" s="25"/>
      <c r="H3" s="32"/>
      <c r="I3" s="25"/>
      <c r="J3" s="25"/>
      <c r="K3" s="25"/>
      <c r="L3" s="25"/>
      <c r="M3" s="25"/>
      <c r="N3" s="25"/>
      <c r="O3" s="25"/>
      <c r="P3" s="32"/>
      <c r="Q3" s="25">
        <v>4</v>
      </c>
      <c r="R3" s="32"/>
      <c r="S3" s="25"/>
      <c r="T3" s="25"/>
      <c r="U3" s="32"/>
      <c r="V3" s="32"/>
      <c r="W3" s="27">
        <f aca="true" t="shared" si="0" ref="W3:W11">SUM(D3:V3)-H3-P3-R3-V3</f>
        <v>4</v>
      </c>
      <c r="X3" s="39">
        <v>20</v>
      </c>
      <c r="Y3" s="27">
        <f aca="true" t="shared" si="1" ref="Y3:Y11">+H3+P3+R3+U3+V3</f>
        <v>0</v>
      </c>
      <c r="Z3" s="9">
        <f>SUM(W3:Y3)</f>
        <v>24</v>
      </c>
      <c r="AB3" s="28">
        <v>3</v>
      </c>
    </row>
    <row r="4" spans="1:28" s="28" customFormat="1" ht="48" customHeight="1">
      <c r="A4" s="22">
        <v>2</v>
      </c>
      <c r="B4" s="23" t="s">
        <v>88</v>
      </c>
      <c r="C4" s="24" t="s">
        <v>89</v>
      </c>
      <c r="D4" s="25"/>
      <c r="E4" s="25"/>
      <c r="F4" s="25"/>
      <c r="G4" s="25"/>
      <c r="H4" s="32"/>
      <c r="I4" s="25"/>
      <c r="J4" s="25"/>
      <c r="K4" s="25"/>
      <c r="L4" s="25"/>
      <c r="M4" s="25"/>
      <c r="N4" s="25"/>
      <c r="O4" s="25"/>
      <c r="P4" s="32">
        <v>2</v>
      </c>
      <c r="Q4" s="25">
        <v>8</v>
      </c>
      <c r="R4" s="32"/>
      <c r="S4" s="25"/>
      <c r="T4" s="25"/>
      <c r="U4" s="32"/>
      <c r="V4" s="32"/>
      <c r="W4" s="27">
        <f t="shared" si="0"/>
        <v>8</v>
      </c>
      <c r="X4" s="39">
        <v>25</v>
      </c>
      <c r="Y4" s="27">
        <f t="shared" si="1"/>
        <v>2</v>
      </c>
      <c r="Z4" s="9">
        <f aca="true" t="shared" si="2" ref="Z4:Z11">SUM(W4:Y4)</f>
        <v>35</v>
      </c>
      <c r="AB4" s="28">
        <v>2</v>
      </c>
    </row>
    <row r="5" spans="1:28" s="28" customFormat="1" ht="30.75" customHeight="1">
      <c r="A5" s="22">
        <v>3</v>
      </c>
      <c r="B5" s="23" t="s">
        <v>90</v>
      </c>
      <c r="C5" s="24" t="s">
        <v>91</v>
      </c>
      <c r="D5" s="25"/>
      <c r="E5" s="25"/>
      <c r="F5" s="25"/>
      <c r="G5" s="25"/>
      <c r="H5" s="32">
        <v>6</v>
      </c>
      <c r="I5" s="25"/>
      <c r="J5" s="25"/>
      <c r="K5" s="25"/>
      <c r="L5" s="25"/>
      <c r="M5" s="25"/>
      <c r="N5" s="25"/>
      <c r="O5" s="25"/>
      <c r="P5" s="32"/>
      <c r="Q5" s="25">
        <v>4</v>
      </c>
      <c r="R5" s="32"/>
      <c r="S5" s="25"/>
      <c r="T5" s="25"/>
      <c r="U5" s="32"/>
      <c r="V5" s="32">
        <v>6</v>
      </c>
      <c r="W5" s="27">
        <f t="shared" si="0"/>
        <v>4</v>
      </c>
      <c r="X5" s="39">
        <v>25</v>
      </c>
      <c r="Y5" s="27">
        <f t="shared" si="1"/>
        <v>12</v>
      </c>
      <c r="Z5" s="9">
        <f t="shared" si="2"/>
        <v>41</v>
      </c>
      <c r="AB5" s="28">
        <v>3</v>
      </c>
    </row>
    <row r="6" spans="1:28" s="28" customFormat="1" ht="48" customHeight="1">
      <c r="A6" s="22">
        <v>4</v>
      </c>
      <c r="B6" s="23" t="s">
        <v>92</v>
      </c>
      <c r="C6" s="24" t="s">
        <v>93</v>
      </c>
      <c r="D6" s="25"/>
      <c r="E6" s="25"/>
      <c r="F6" s="25">
        <v>60</v>
      </c>
      <c r="G6" s="25"/>
      <c r="H6" s="32">
        <v>2</v>
      </c>
      <c r="I6" s="25"/>
      <c r="J6" s="25"/>
      <c r="K6" s="25"/>
      <c r="L6" s="25"/>
      <c r="M6" s="25"/>
      <c r="N6" s="25"/>
      <c r="O6" s="25"/>
      <c r="P6" s="32"/>
      <c r="Q6" s="25"/>
      <c r="R6" s="32"/>
      <c r="S6" s="25"/>
      <c r="T6" s="25"/>
      <c r="U6" s="32"/>
      <c r="V6" s="32"/>
      <c r="W6" s="27">
        <f t="shared" si="0"/>
        <v>60</v>
      </c>
      <c r="X6" s="39">
        <v>15</v>
      </c>
      <c r="Y6" s="27">
        <f t="shared" si="1"/>
        <v>2</v>
      </c>
      <c r="Z6" s="9">
        <f t="shared" si="2"/>
        <v>77</v>
      </c>
      <c r="AB6" s="28">
        <v>5</v>
      </c>
    </row>
    <row r="7" spans="1:28" s="28" customFormat="1" ht="46.5" customHeight="1">
      <c r="A7" s="22">
        <v>5</v>
      </c>
      <c r="B7" s="23" t="s">
        <v>94</v>
      </c>
      <c r="C7" s="24" t="s">
        <v>95</v>
      </c>
      <c r="D7" s="25"/>
      <c r="E7" s="25"/>
      <c r="F7" s="25">
        <v>60</v>
      </c>
      <c r="G7" s="25"/>
      <c r="H7" s="32">
        <v>6</v>
      </c>
      <c r="I7" s="25"/>
      <c r="J7" s="25"/>
      <c r="K7" s="25"/>
      <c r="L7" s="25"/>
      <c r="M7" s="25"/>
      <c r="N7" s="25"/>
      <c r="O7" s="25"/>
      <c r="P7" s="32"/>
      <c r="Q7" s="25"/>
      <c r="R7" s="32"/>
      <c r="S7" s="25"/>
      <c r="T7" s="25"/>
      <c r="U7" s="32"/>
      <c r="V7" s="32"/>
      <c r="W7" s="27">
        <f t="shared" si="0"/>
        <v>60</v>
      </c>
      <c r="X7" s="39">
        <v>15</v>
      </c>
      <c r="Y7" s="27">
        <f t="shared" si="1"/>
        <v>6</v>
      </c>
      <c r="Z7" s="9">
        <f t="shared" si="2"/>
        <v>81</v>
      </c>
      <c r="AB7" s="28">
        <v>5</v>
      </c>
    </row>
    <row r="8" spans="1:28" s="28" customFormat="1" ht="37.5" customHeight="1">
      <c r="A8" s="22">
        <v>6</v>
      </c>
      <c r="B8" s="23" t="s">
        <v>96</v>
      </c>
      <c r="C8" s="24" t="s">
        <v>97</v>
      </c>
      <c r="D8" s="25"/>
      <c r="E8" s="25"/>
      <c r="F8" s="25"/>
      <c r="G8" s="25"/>
      <c r="H8" s="32">
        <v>14</v>
      </c>
      <c r="I8" s="25"/>
      <c r="J8" s="25"/>
      <c r="K8" s="25"/>
      <c r="L8" s="25"/>
      <c r="M8" s="25"/>
      <c r="N8" s="25"/>
      <c r="O8" s="25"/>
      <c r="P8" s="32">
        <v>18</v>
      </c>
      <c r="Q8" s="25">
        <v>8</v>
      </c>
      <c r="R8" s="32"/>
      <c r="S8" s="25"/>
      <c r="T8" s="25"/>
      <c r="U8" s="32"/>
      <c r="V8" s="32">
        <v>14</v>
      </c>
      <c r="W8" s="27">
        <f t="shared" si="0"/>
        <v>8</v>
      </c>
      <c r="X8" s="39">
        <v>50</v>
      </c>
      <c r="Y8" s="27">
        <f t="shared" si="1"/>
        <v>46</v>
      </c>
      <c r="Z8" s="9">
        <f t="shared" si="2"/>
        <v>104</v>
      </c>
      <c r="AB8" s="28">
        <v>2</v>
      </c>
    </row>
    <row r="9" spans="1:28" s="28" customFormat="1" ht="18.75" customHeight="1">
      <c r="A9" s="22">
        <v>7</v>
      </c>
      <c r="B9" s="23" t="s">
        <v>98</v>
      </c>
      <c r="C9" s="24" t="s">
        <v>374</v>
      </c>
      <c r="D9" s="25">
        <v>60</v>
      </c>
      <c r="E9" s="25"/>
      <c r="F9" s="25">
        <v>60</v>
      </c>
      <c r="G9" s="25"/>
      <c r="H9" s="32">
        <v>10</v>
      </c>
      <c r="I9" s="25">
        <v>20</v>
      </c>
      <c r="J9" s="25"/>
      <c r="K9" s="25"/>
      <c r="L9" s="25"/>
      <c r="M9" s="25"/>
      <c r="N9" s="25"/>
      <c r="O9" s="25"/>
      <c r="P9" s="32">
        <v>4</v>
      </c>
      <c r="Q9" s="25">
        <v>12</v>
      </c>
      <c r="R9" s="32"/>
      <c r="S9" s="25"/>
      <c r="T9" s="25"/>
      <c r="U9" s="32"/>
      <c r="V9" s="32">
        <v>34</v>
      </c>
      <c r="W9" s="27">
        <f t="shared" si="0"/>
        <v>152</v>
      </c>
      <c r="X9" s="39">
        <v>20</v>
      </c>
      <c r="Y9" s="27">
        <f t="shared" si="1"/>
        <v>48</v>
      </c>
      <c r="Z9" s="9">
        <f t="shared" si="2"/>
        <v>220</v>
      </c>
      <c r="AB9" s="28">
        <v>2</v>
      </c>
    </row>
    <row r="10" spans="1:28" s="28" customFormat="1" ht="20.25" customHeight="1">
      <c r="A10" s="22">
        <v>8</v>
      </c>
      <c r="B10" s="23" t="s">
        <v>99</v>
      </c>
      <c r="C10" s="24" t="s">
        <v>100</v>
      </c>
      <c r="D10" s="25"/>
      <c r="E10" s="25"/>
      <c r="F10" s="25">
        <v>60</v>
      </c>
      <c r="G10" s="25">
        <v>200</v>
      </c>
      <c r="H10" s="32"/>
      <c r="I10" s="25">
        <v>40</v>
      </c>
      <c r="J10" s="25"/>
      <c r="K10" s="25"/>
      <c r="L10" s="25"/>
      <c r="M10" s="25"/>
      <c r="N10" s="25"/>
      <c r="O10" s="25"/>
      <c r="P10" s="32">
        <v>106</v>
      </c>
      <c r="Q10" s="25">
        <v>4</v>
      </c>
      <c r="R10" s="32"/>
      <c r="S10" s="25"/>
      <c r="T10" s="25"/>
      <c r="U10" s="32"/>
      <c r="V10" s="32">
        <v>56</v>
      </c>
      <c r="W10" s="27">
        <f t="shared" si="0"/>
        <v>304</v>
      </c>
      <c r="X10" s="39">
        <v>60</v>
      </c>
      <c r="Y10" s="27">
        <f t="shared" si="1"/>
        <v>162</v>
      </c>
      <c r="Z10" s="9">
        <f>SUM(W10:Y10)</f>
        <v>526</v>
      </c>
      <c r="AB10" s="28">
        <v>2</v>
      </c>
    </row>
    <row r="11" spans="1:28" s="28" customFormat="1" ht="34.5" customHeight="1">
      <c r="A11" s="22">
        <v>9</v>
      </c>
      <c r="B11" s="23" t="s">
        <v>101</v>
      </c>
      <c r="C11" s="24" t="s">
        <v>102</v>
      </c>
      <c r="D11" s="25">
        <v>60</v>
      </c>
      <c r="E11" s="25">
        <v>60</v>
      </c>
      <c r="F11" s="25"/>
      <c r="G11" s="25"/>
      <c r="H11" s="32">
        <v>34</v>
      </c>
      <c r="I11" s="25"/>
      <c r="J11" s="25"/>
      <c r="K11" s="25"/>
      <c r="L11" s="25"/>
      <c r="M11" s="25"/>
      <c r="N11" s="25"/>
      <c r="O11" s="25"/>
      <c r="P11" s="32">
        <v>150</v>
      </c>
      <c r="Q11" s="25">
        <v>150</v>
      </c>
      <c r="R11" s="32"/>
      <c r="S11" s="25"/>
      <c r="T11" s="25"/>
      <c r="U11" s="32"/>
      <c r="V11" s="32">
        <v>6</v>
      </c>
      <c r="W11" s="27">
        <f t="shared" si="0"/>
        <v>270</v>
      </c>
      <c r="X11" s="39">
        <v>45</v>
      </c>
      <c r="Y11" s="27">
        <f t="shared" si="1"/>
        <v>190</v>
      </c>
      <c r="Z11" s="9">
        <f t="shared" si="2"/>
        <v>505</v>
      </c>
      <c r="AB11" s="28">
        <v>3</v>
      </c>
    </row>
    <row r="12" spans="1:28" s="28" customFormat="1" ht="12.75">
      <c r="A12" s="22"/>
      <c r="B12" s="23"/>
      <c r="C12" s="24"/>
      <c r="D12" s="25"/>
      <c r="E12" s="25"/>
      <c r="F12" s="25"/>
      <c r="G12" s="25"/>
      <c r="H12" s="32"/>
      <c r="I12" s="25"/>
      <c r="J12" s="25"/>
      <c r="K12" s="25"/>
      <c r="L12" s="25"/>
      <c r="M12" s="25"/>
      <c r="N12" s="25"/>
      <c r="O12" s="25"/>
      <c r="P12" s="32"/>
      <c r="Q12" s="25"/>
      <c r="R12" s="32"/>
      <c r="S12" s="25"/>
      <c r="T12" s="25"/>
      <c r="U12" s="32"/>
      <c r="V12" s="32"/>
      <c r="W12" s="27"/>
      <c r="X12" s="39"/>
      <c r="Y12" s="27"/>
      <c r="Z12" s="9"/>
      <c r="AB12" s="28">
        <f>SUM(AB3:AB11)</f>
        <v>27</v>
      </c>
    </row>
  </sheetData>
  <sheetProtection/>
  <printOptions gridLines="1" horizontalCentered="1"/>
  <pageMargins left="0.1968503937007874" right="0.1968503937007874" top="0.7086614173228347" bottom="0.5905511811023623" header="0.5118110236220472" footer="0.2362204724409449"/>
  <pageSetup horizontalDpi="600" verticalDpi="600" orientation="portrait" paperSize="9" scale="98" r:id="rId1"/>
  <headerFooter alignWithMargins="0">
    <oddFooter>&amp;CXXI. Bakancsos Atomkupa
Eredményértesítő&amp;R2018.03.24.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27"/>
  <sheetViews>
    <sheetView view="pageBreakPreview" zoomScale="120" zoomScaleSheetLayoutView="120" zoomScalePageLayoutView="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140625" defaultRowHeight="98.25" customHeight="1"/>
  <cols>
    <col min="1" max="1" width="6.140625" style="3" customWidth="1"/>
    <col min="2" max="2" width="13.421875" style="4" customWidth="1"/>
    <col min="3" max="3" width="14.28125" style="42" bestFit="1" customWidth="1"/>
    <col min="4" max="4" width="3.28125" style="6" customWidth="1"/>
    <col min="5" max="5" width="3.28125" style="3" customWidth="1"/>
    <col min="6" max="7" width="5.140625" style="3" bestFit="1" customWidth="1"/>
    <col min="8" max="8" width="3.00390625" style="3" customWidth="1"/>
    <col min="9" max="9" width="3.28125" style="6" customWidth="1"/>
    <col min="10" max="10" width="3.28125" style="29" customWidth="1"/>
    <col min="11" max="12" width="5.140625" style="6" bestFit="1" customWidth="1"/>
    <col min="13" max="13" width="3.28125" style="29" customWidth="1"/>
    <col min="14" max="16" width="3.28125" style="6" customWidth="1"/>
    <col min="17" max="17" width="3.28125" style="29" hidden="1" customWidth="1"/>
    <col min="18" max="18" width="5.140625" style="6" hidden="1" customWidth="1"/>
    <col min="19" max="19" width="3.28125" style="29" customWidth="1"/>
    <col min="20" max="20" width="3.57421875" style="6" bestFit="1" customWidth="1"/>
    <col min="21" max="21" width="3.00390625" style="6" bestFit="1" customWidth="1"/>
    <col min="22" max="22" width="3.8515625" style="6" customWidth="1"/>
    <col min="23" max="23" width="4.7109375" style="7" customWidth="1"/>
    <col min="24" max="24" width="12.7109375" style="1" bestFit="1" customWidth="1"/>
    <col min="25" max="16384" width="11.140625" style="1" customWidth="1"/>
  </cols>
  <sheetData>
    <row r="1" spans="1:23" s="2" customFormat="1" ht="120" customHeight="1" thickBot="1" thickTop="1">
      <c r="A1" s="10" t="s">
        <v>6</v>
      </c>
      <c r="B1" s="11" t="s">
        <v>85</v>
      </c>
      <c r="C1" s="11" t="s">
        <v>115</v>
      </c>
      <c r="D1" s="12" t="s">
        <v>32</v>
      </c>
      <c r="E1" s="12" t="s">
        <v>33</v>
      </c>
      <c r="F1" s="12" t="s">
        <v>34</v>
      </c>
      <c r="G1" s="12" t="s">
        <v>39</v>
      </c>
      <c r="H1" s="12" t="s">
        <v>35</v>
      </c>
      <c r="I1" s="12" t="s">
        <v>36</v>
      </c>
      <c r="J1" s="15" t="s">
        <v>1</v>
      </c>
      <c r="K1" s="12" t="s">
        <v>83</v>
      </c>
      <c r="L1" s="12" t="s">
        <v>37</v>
      </c>
      <c r="M1" s="15" t="s">
        <v>1</v>
      </c>
      <c r="N1" s="12" t="s">
        <v>38</v>
      </c>
      <c r="O1" s="12" t="s">
        <v>84</v>
      </c>
      <c r="P1" s="12" t="s">
        <v>40</v>
      </c>
      <c r="Q1" s="15" t="s">
        <v>1</v>
      </c>
      <c r="R1" s="12" t="s">
        <v>10</v>
      </c>
      <c r="S1" s="15" t="s">
        <v>2</v>
      </c>
      <c r="T1" s="13" t="s">
        <v>3</v>
      </c>
      <c r="U1" s="13" t="s">
        <v>9</v>
      </c>
      <c r="V1" s="13" t="s">
        <v>4</v>
      </c>
      <c r="W1" s="14" t="s">
        <v>0</v>
      </c>
    </row>
    <row r="2" spans="1:23" s="2" customFormat="1" ht="13.5" customHeight="1" thickTop="1">
      <c r="A2" s="16" t="s">
        <v>7</v>
      </c>
      <c r="B2" s="17"/>
      <c r="C2" s="17"/>
      <c r="D2" s="18"/>
      <c r="E2" s="18"/>
      <c r="F2" s="18"/>
      <c r="G2" s="18"/>
      <c r="H2" s="18"/>
      <c r="I2" s="18"/>
      <c r="J2" s="19"/>
      <c r="K2" s="18"/>
      <c r="L2" s="18"/>
      <c r="M2" s="19"/>
      <c r="N2" s="18"/>
      <c r="O2" s="18"/>
      <c r="P2" s="18"/>
      <c r="Q2" s="19"/>
      <c r="R2" s="18"/>
      <c r="S2" s="19"/>
      <c r="T2" s="20"/>
      <c r="U2" s="20"/>
      <c r="V2" s="20"/>
      <c r="W2" s="21"/>
    </row>
    <row r="3" spans="1:25" s="28" customFormat="1" ht="33">
      <c r="A3" s="22">
        <v>1</v>
      </c>
      <c r="B3" s="23" t="s">
        <v>41</v>
      </c>
      <c r="C3" s="41" t="s">
        <v>42</v>
      </c>
      <c r="D3" s="25"/>
      <c r="E3" s="25">
        <v>5</v>
      </c>
      <c r="F3" s="25"/>
      <c r="G3" s="25"/>
      <c r="H3" s="25"/>
      <c r="I3" s="25"/>
      <c r="J3" s="26"/>
      <c r="K3" s="25"/>
      <c r="L3" s="25"/>
      <c r="M3" s="26"/>
      <c r="N3" s="25"/>
      <c r="O3" s="25"/>
      <c r="P3" s="25"/>
      <c r="Q3" s="26"/>
      <c r="R3" s="25"/>
      <c r="S3" s="26"/>
      <c r="T3" s="27">
        <f aca="true" t="shared" si="0" ref="T3:T24">SUM(D3:S3)-J3-M3-Q3-S3</f>
        <v>5</v>
      </c>
      <c r="U3" s="27">
        <v>15</v>
      </c>
      <c r="V3" s="27">
        <f aca="true" t="shared" si="1" ref="V3:V24">+J3+M3+Q3+S3</f>
        <v>0</v>
      </c>
      <c r="W3" s="9">
        <f aca="true" t="shared" si="2" ref="W3:W12">SUM(T3:V3)</f>
        <v>20</v>
      </c>
      <c r="Y3" s="28">
        <v>4</v>
      </c>
    </row>
    <row r="4" spans="1:25" s="28" customFormat="1" ht="41.25">
      <c r="A4" s="22">
        <v>2</v>
      </c>
      <c r="B4" s="23" t="s">
        <v>43</v>
      </c>
      <c r="C4" s="41" t="s">
        <v>44</v>
      </c>
      <c r="D4" s="25"/>
      <c r="E4" s="25"/>
      <c r="F4" s="25"/>
      <c r="G4" s="25"/>
      <c r="H4" s="25"/>
      <c r="I4" s="25"/>
      <c r="J4" s="26"/>
      <c r="K4" s="25">
        <v>10</v>
      </c>
      <c r="L4" s="25"/>
      <c r="M4" s="26"/>
      <c r="N4" s="25"/>
      <c r="O4" s="25"/>
      <c r="P4" s="25"/>
      <c r="Q4" s="26"/>
      <c r="R4" s="25"/>
      <c r="S4" s="26"/>
      <c r="T4" s="27">
        <f t="shared" si="0"/>
        <v>10</v>
      </c>
      <c r="U4" s="27">
        <v>25</v>
      </c>
      <c r="V4" s="27">
        <f t="shared" si="1"/>
        <v>0</v>
      </c>
      <c r="W4" s="9">
        <f t="shared" si="2"/>
        <v>35</v>
      </c>
      <c r="Y4" s="28">
        <v>4</v>
      </c>
    </row>
    <row r="5" spans="1:25" s="28" customFormat="1" ht="34.5" customHeight="1">
      <c r="A5" s="22">
        <v>3</v>
      </c>
      <c r="B5" s="23" t="s">
        <v>45</v>
      </c>
      <c r="C5" s="41" t="s">
        <v>46</v>
      </c>
      <c r="D5" s="25"/>
      <c r="E5" s="25">
        <v>5</v>
      </c>
      <c r="F5" s="25"/>
      <c r="G5" s="25"/>
      <c r="H5" s="25"/>
      <c r="I5" s="25"/>
      <c r="J5" s="26"/>
      <c r="K5" s="25">
        <v>10</v>
      </c>
      <c r="L5" s="25"/>
      <c r="M5" s="26"/>
      <c r="N5" s="25"/>
      <c r="O5" s="25"/>
      <c r="P5" s="25"/>
      <c r="Q5" s="26"/>
      <c r="R5" s="25"/>
      <c r="S5" s="26">
        <v>10</v>
      </c>
      <c r="T5" s="27">
        <f t="shared" si="0"/>
        <v>15</v>
      </c>
      <c r="U5" s="27">
        <v>10</v>
      </c>
      <c r="V5" s="27">
        <f t="shared" si="1"/>
        <v>10</v>
      </c>
      <c r="W5" s="9">
        <f t="shared" si="2"/>
        <v>35</v>
      </c>
      <c r="Y5" s="28">
        <v>2</v>
      </c>
    </row>
    <row r="6" spans="1:25" s="28" customFormat="1" ht="34.5" customHeight="1">
      <c r="A6" s="22">
        <v>4</v>
      </c>
      <c r="B6" s="23" t="s">
        <v>47</v>
      </c>
      <c r="C6" s="41" t="s">
        <v>48</v>
      </c>
      <c r="D6" s="25"/>
      <c r="E6" s="25"/>
      <c r="F6" s="25"/>
      <c r="G6" s="25">
        <v>10</v>
      </c>
      <c r="H6" s="25"/>
      <c r="I6" s="25"/>
      <c r="J6" s="26">
        <v>6</v>
      </c>
      <c r="K6" s="25">
        <v>5</v>
      </c>
      <c r="L6" s="25"/>
      <c r="M6" s="26"/>
      <c r="N6" s="25"/>
      <c r="O6" s="25">
        <v>15</v>
      </c>
      <c r="P6" s="25"/>
      <c r="Q6" s="26"/>
      <c r="R6" s="25"/>
      <c r="S6" s="26"/>
      <c r="T6" s="27">
        <f t="shared" si="0"/>
        <v>30</v>
      </c>
      <c r="U6" s="27">
        <v>20</v>
      </c>
      <c r="V6" s="27">
        <f t="shared" si="1"/>
        <v>6</v>
      </c>
      <c r="W6" s="9">
        <f t="shared" si="2"/>
        <v>56</v>
      </c>
      <c r="Y6" s="28">
        <v>2</v>
      </c>
    </row>
    <row r="7" spans="1:25" s="28" customFormat="1" ht="24.75">
      <c r="A7" s="22">
        <v>5</v>
      </c>
      <c r="B7" s="23" t="s">
        <v>49</v>
      </c>
      <c r="C7" s="41" t="s">
        <v>50</v>
      </c>
      <c r="D7" s="25"/>
      <c r="E7" s="25"/>
      <c r="F7" s="25"/>
      <c r="G7" s="25">
        <v>20</v>
      </c>
      <c r="H7" s="25"/>
      <c r="I7" s="25"/>
      <c r="J7" s="26"/>
      <c r="K7" s="25">
        <v>10</v>
      </c>
      <c r="L7" s="25"/>
      <c r="M7" s="26">
        <v>10</v>
      </c>
      <c r="N7" s="25"/>
      <c r="O7" s="25">
        <v>20</v>
      </c>
      <c r="P7" s="25"/>
      <c r="Q7" s="26"/>
      <c r="R7" s="25"/>
      <c r="S7" s="26"/>
      <c r="T7" s="27">
        <f t="shared" si="0"/>
        <v>50</v>
      </c>
      <c r="U7" s="27">
        <v>5</v>
      </c>
      <c r="V7" s="27">
        <f t="shared" si="1"/>
        <v>10</v>
      </c>
      <c r="W7" s="9">
        <f t="shared" si="2"/>
        <v>65</v>
      </c>
      <c r="Y7" s="28">
        <v>3</v>
      </c>
    </row>
    <row r="8" spans="1:25" s="28" customFormat="1" ht="34.5" customHeight="1">
      <c r="A8" s="22">
        <v>6</v>
      </c>
      <c r="B8" s="23" t="s">
        <v>51</v>
      </c>
      <c r="C8" s="41" t="s">
        <v>52</v>
      </c>
      <c r="D8" s="25"/>
      <c r="E8" s="25">
        <v>5</v>
      </c>
      <c r="F8" s="25"/>
      <c r="G8" s="25">
        <v>20</v>
      </c>
      <c r="H8" s="25"/>
      <c r="I8" s="25"/>
      <c r="J8" s="26"/>
      <c r="K8" s="25">
        <v>10</v>
      </c>
      <c r="L8" s="25"/>
      <c r="M8" s="26"/>
      <c r="N8" s="25"/>
      <c r="O8" s="25">
        <v>25</v>
      </c>
      <c r="P8" s="25"/>
      <c r="Q8" s="26"/>
      <c r="R8" s="25"/>
      <c r="S8" s="26"/>
      <c r="T8" s="27">
        <f t="shared" si="0"/>
        <v>60</v>
      </c>
      <c r="U8" s="27">
        <v>10</v>
      </c>
      <c r="V8" s="27">
        <f t="shared" si="1"/>
        <v>0</v>
      </c>
      <c r="W8" s="9">
        <f t="shared" si="2"/>
        <v>70</v>
      </c>
      <c r="Y8" s="28">
        <v>3</v>
      </c>
    </row>
    <row r="9" spans="1:25" s="28" customFormat="1" ht="34.5" customHeight="1">
      <c r="A9" s="22">
        <v>7</v>
      </c>
      <c r="B9" s="23" t="s">
        <v>55</v>
      </c>
      <c r="C9" s="41" t="s">
        <v>56</v>
      </c>
      <c r="D9" s="25"/>
      <c r="E9" s="25">
        <v>5</v>
      </c>
      <c r="F9" s="25"/>
      <c r="G9" s="25">
        <v>45</v>
      </c>
      <c r="H9" s="25"/>
      <c r="I9" s="25"/>
      <c r="J9" s="26"/>
      <c r="K9" s="25">
        <v>10</v>
      </c>
      <c r="L9" s="25"/>
      <c r="M9" s="26">
        <v>2</v>
      </c>
      <c r="N9" s="25"/>
      <c r="O9" s="25">
        <v>5</v>
      </c>
      <c r="P9" s="25"/>
      <c r="Q9" s="26"/>
      <c r="R9" s="25"/>
      <c r="S9" s="26"/>
      <c r="T9" s="27">
        <f t="shared" si="0"/>
        <v>65</v>
      </c>
      <c r="U9" s="27">
        <v>10</v>
      </c>
      <c r="V9" s="27">
        <f t="shared" si="1"/>
        <v>2</v>
      </c>
      <c r="W9" s="9">
        <f>SUM(T9:V9)</f>
        <v>77</v>
      </c>
      <c r="Y9" s="28">
        <v>2</v>
      </c>
    </row>
    <row r="10" spans="1:25" s="28" customFormat="1" ht="41.25">
      <c r="A10" s="22">
        <v>8</v>
      </c>
      <c r="B10" s="23" t="s">
        <v>53</v>
      </c>
      <c r="C10" s="41" t="s">
        <v>54</v>
      </c>
      <c r="D10" s="25"/>
      <c r="E10" s="25">
        <v>5</v>
      </c>
      <c r="F10" s="25"/>
      <c r="G10" s="25">
        <v>10</v>
      </c>
      <c r="H10" s="25"/>
      <c r="I10" s="25"/>
      <c r="J10" s="26"/>
      <c r="K10" s="25"/>
      <c r="L10" s="25"/>
      <c r="M10" s="26">
        <v>34</v>
      </c>
      <c r="N10" s="25"/>
      <c r="O10" s="25">
        <v>5</v>
      </c>
      <c r="P10" s="25"/>
      <c r="Q10" s="26"/>
      <c r="R10" s="25"/>
      <c r="S10" s="26"/>
      <c r="T10" s="27">
        <f t="shared" si="0"/>
        <v>20</v>
      </c>
      <c r="U10" s="27">
        <v>25</v>
      </c>
      <c r="V10" s="27">
        <f t="shared" si="1"/>
        <v>34</v>
      </c>
      <c r="W10" s="9">
        <f t="shared" si="2"/>
        <v>79</v>
      </c>
      <c r="Y10" s="28">
        <v>5</v>
      </c>
    </row>
    <row r="11" spans="1:25" s="28" customFormat="1" ht="34.5" customHeight="1">
      <c r="A11" s="22">
        <v>9</v>
      </c>
      <c r="B11" s="23" t="s">
        <v>57</v>
      </c>
      <c r="C11" s="41" t="s">
        <v>58</v>
      </c>
      <c r="D11" s="25"/>
      <c r="E11" s="25">
        <v>5</v>
      </c>
      <c r="F11" s="25"/>
      <c r="G11" s="25">
        <v>45</v>
      </c>
      <c r="H11" s="25"/>
      <c r="I11" s="25"/>
      <c r="J11" s="26"/>
      <c r="K11" s="25">
        <v>10</v>
      </c>
      <c r="L11" s="25"/>
      <c r="M11" s="26">
        <v>6</v>
      </c>
      <c r="N11" s="25"/>
      <c r="O11" s="25">
        <v>10</v>
      </c>
      <c r="P11" s="25"/>
      <c r="Q11" s="26"/>
      <c r="R11" s="25"/>
      <c r="S11" s="26"/>
      <c r="T11" s="27">
        <f t="shared" si="0"/>
        <v>70</v>
      </c>
      <c r="U11" s="27">
        <v>5</v>
      </c>
      <c r="V11" s="27">
        <f t="shared" si="1"/>
        <v>6</v>
      </c>
      <c r="W11" s="9">
        <f t="shared" si="2"/>
        <v>81</v>
      </c>
      <c r="Y11" s="28">
        <v>4</v>
      </c>
    </row>
    <row r="12" spans="1:25" ht="25.5">
      <c r="A12" s="22">
        <v>10</v>
      </c>
      <c r="B12" s="23" t="s">
        <v>59</v>
      </c>
      <c r="C12" s="41" t="s">
        <v>60</v>
      </c>
      <c r="D12" s="25"/>
      <c r="E12" s="25"/>
      <c r="F12" s="25"/>
      <c r="G12" s="25">
        <v>45</v>
      </c>
      <c r="H12" s="25"/>
      <c r="I12" s="25"/>
      <c r="J12" s="26"/>
      <c r="K12" s="25">
        <v>5</v>
      </c>
      <c r="L12" s="25"/>
      <c r="M12" s="26">
        <v>4</v>
      </c>
      <c r="N12" s="25"/>
      <c r="O12" s="25">
        <v>10</v>
      </c>
      <c r="P12" s="25"/>
      <c r="Q12" s="26"/>
      <c r="R12" s="25"/>
      <c r="S12" s="26">
        <v>4</v>
      </c>
      <c r="T12" s="27">
        <f t="shared" si="0"/>
        <v>60</v>
      </c>
      <c r="U12" s="27">
        <v>15</v>
      </c>
      <c r="V12" s="27">
        <f t="shared" si="1"/>
        <v>8</v>
      </c>
      <c r="W12" s="9">
        <f t="shared" si="2"/>
        <v>83</v>
      </c>
      <c r="Y12" s="1">
        <v>3</v>
      </c>
    </row>
    <row r="13" spans="1:25" ht="49.5">
      <c r="A13" s="22">
        <v>11</v>
      </c>
      <c r="B13" s="23" t="s">
        <v>61</v>
      </c>
      <c r="C13" s="41" t="s">
        <v>62</v>
      </c>
      <c r="D13" s="25"/>
      <c r="E13" s="25">
        <v>5</v>
      </c>
      <c r="F13" s="25"/>
      <c r="G13" s="25">
        <v>45</v>
      </c>
      <c r="H13" s="25"/>
      <c r="I13" s="25"/>
      <c r="J13" s="26">
        <v>6</v>
      </c>
      <c r="K13" s="25">
        <v>10</v>
      </c>
      <c r="L13" s="25"/>
      <c r="M13" s="26">
        <v>2</v>
      </c>
      <c r="N13" s="25"/>
      <c r="O13" s="25">
        <v>10</v>
      </c>
      <c r="P13" s="25"/>
      <c r="Q13" s="26"/>
      <c r="R13" s="25"/>
      <c r="S13" s="26"/>
      <c r="T13" s="27">
        <f t="shared" si="0"/>
        <v>70</v>
      </c>
      <c r="U13" s="27">
        <v>5</v>
      </c>
      <c r="V13" s="27">
        <f t="shared" si="1"/>
        <v>8</v>
      </c>
      <c r="W13" s="9">
        <f aca="true" t="shared" si="3" ref="W13:W24">SUM(T13:V13)</f>
        <v>83</v>
      </c>
      <c r="Y13" s="1">
        <v>6</v>
      </c>
    </row>
    <row r="14" spans="1:25" ht="24.75">
      <c r="A14" s="22">
        <v>12</v>
      </c>
      <c r="B14" s="23" t="s">
        <v>65</v>
      </c>
      <c r="C14" s="41" t="s">
        <v>66</v>
      </c>
      <c r="D14" s="25"/>
      <c r="E14" s="25">
        <v>5</v>
      </c>
      <c r="F14" s="25"/>
      <c r="G14" s="25">
        <v>20</v>
      </c>
      <c r="H14" s="25"/>
      <c r="I14" s="25"/>
      <c r="J14" s="26"/>
      <c r="K14" s="25">
        <v>5</v>
      </c>
      <c r="L14" s="25"/>
      <c r="M14" s="26">
        <v>6</v>
      </c>
      <c r="N14" s="25"/>
      <c r="O14" s="25">
        <v>5</v>
      </c>
      <c r="P14" s="25"/>
      <c r="Q14" s="26"/>
      <c r="R14" s="25"/>
      <c r="S14" s="26"/>
      <c r="T14" s="27">
        <f t="shared" si="0"/>
        <v>35</v>
      </c>
      <c r="U14" s="27">
        <v>50</v>
      </c>
      <c r="V14" s="27">
        <f t="shared" si="1"/>
        <v>6</v>
      </c>
      <c r="W14" s="9">
        <f>SUM(T14:V14)</f>
        <v>91</v>
      </c>
      <c r="Y14" s="1">
        <v>3</v>
      </c>
    </row>
    <row r="15" spans="1:25" ht="16.5">
      <c r="A15" s="22">
        <v>13</v>
      </c>
      <c r="B15" s="23" t="s">
        <v>63</v>
      </c>
      <c r="C15" s="41" t="s">
        <v>64</v>
      </c>
      <c r="D15" s="25"/>
      <c r="E15" s="25">
        <v>5</v>
      </c>
      <c r="F15" s="25"/>
      <c r="G15" s="25">
        <v>20</v>
      </c>
      <c r="H15" s="25"/>
      <c r="I15" s="25"/>
      <c r="J15" s="26"/>
      <c r="K15" s="25">
        <v>5</v>
      </c>
      <c r="L15" s="25"/>
      <c r="M15" s="26">
        <v>2</v>
      </c>
      <c r="N15" s="25"/>
      <c r="O15" s="25">
        <v>20</v>
      </c>
      <c r="P15" s="25"/>
      <c r="Q15" s="26"/>
      <c r="R15" s="25"/>
      <c r="S15" s="26"/>
      <c r="T15" s="27">
        <f t="shared" si="0"/>
        <v>50</v>
      </c>
      <c r="U15" s="27">
        <v>40</v>
      </c>
      <c r="V15" s="27">
        <f t="shared" si="1"/>
        <v>2</v>
      </c>
      <c r="W15" s="9">
        <f t="shared" si="3"/>
        <v>92</v>
      </c>
      <c r="Y15" s="1">
        <v>2</v>
      </c>
    </row>
    <row r="16" spans="1:25" ht="16.5">
      <c r="A16" s="22">
        <v>14</v>
      </c>
      <c r="B16" s="23" t="s">
        <v>67</v>
      </c>
      <c r="C16" s="41" t="s">
        <v>68</v>
      </c>
      <c r="D16" s="25"/>
      <c r="E16" s="25">
        <v>5</v>
      </c>
      <c r="F16" s="25"/>
      <c r="G16" s="25"/>
      <c r="H16" s="25"/>
      <c r="I16" s="25"/>
      <c r="J16" s="26"/>
      <c r="K16" s="25">
        <v>5</v>
      </c>
      <c r="L16" s="25"/>
      <c r="M16" s="26"/>
      <c r="N16" s="25"/>
      <c r="O16" s="25">
        <v>10</v>
      </c>
      <c r="P16" s="25"/>
      <c r="Q16" s="26"/>
      <c r="R16" s="25"/>
      <c r="S16" s="26">
        <v>54</v>
      </c>
      <c r="T16" s="27">
        <f t="shared" si="0"/>
        <v>20</v>
      </c>
      <c r="U16" s="27">
        <v>20</v>
      </c>
      <c r="V16" s="27">
        <f t="shared" si="1"/>
        <v>54</v>
      </c>
      <c r="W16" s="9">
        <f t="shared" si="3"/>
        <v>94</v>
      </c>
      <c r="Y16" s="1">
        <v>2</v>
      </c>
    </row>
    <row r="17" spans="1:25" ht="16.5">
      <c r="A17" s="22">
        <v>15</v>
      </c>
      <c r="B17" s="23" t="s">
        <v>69</v>
      </c>
      <c r="C17" s="41" t="s">
        <v>70</v>
      </c>
      <c r="D17" s="25"/>
      <c r="E17" s="25"/>
      <c r="F17" s="25"/>
      <c r="G17" s="25">
        <v>45</v>
      </c>
      <c r="H17" s="25"/>
      <c r="I17" s="25"/>
      <c r="J17" s="26">
        <v>4</v>
      </c>
      <c r="K17" s="25">
        <v>5</v>
      </c>
      <c r="L17" s="25"/>
      <c r="M17" s="26">
        <v>10</v>
      </c>
      <c r="N17" s="25"/>
      <c r="O17" s="25">
        <v>10</v>
      </c>
      <c r="P17" s="25"/>
      <c r="Q17" s="26"/>
      <c r="R17" s="25"/>
      <c r="S17" s="26">
        <v>6</v>
      </c>
      <c r="T17" s="27">
        <f t="shared" si="0"/>
        <v>60</v>
      </c>
      <c r="U17" s="27">
        <v>15</v>
      </c>
      <c r="V17" s="27">
        <f t="shared" si="1"/>
        <v>20</v>
      </c>
      <c r="W17" s="9">
        <f t="shared" si="3"/>
        <v>95</v>
      </c>
      <c r="Y17" s="1">
        <v>2</v>
      </c>
    </row>
    <row r="18" spans="1:25" ht="16.5">
      <c r="A18" s="22">
        <v>16</v>
      </c>
      <c r="B18" s="23" t="s">
        <v>71</v>
      </c>
      <c r="C18" s="41" t="s">
        <v>72</v>
      </c>
      <c r="D18" s="25"/>
      <c r="E18" s="25">
        <v>5</v>
      </c>
      <c r="F18" s="25"/>
      <c r="G18" s="25">
        <v>60</v>
      </c>
      <c r="H18" s="25"/>
      <c r="I18" s="25"/>
      <c r="J18" s="26"/>
      <c r="K18" s="25">
        <v>20</v>
      </c>
      <c r="L18" s="25"/>
      <c r="M18" s="26">
        <v>12</v>
      </c>
      <c r="N18" s="25"/>
      <c r="O18" s="25"/>
      <c r="P18" s="25"/>
      <c r="Q18" s="26"/>
      <c r="R18" s="25"/>
      <c r="S18" s="26">
        <v>10</v>
      </c>
      <c r="T18" s="27">
        <f t="shared" si="0"/>
        <v>85</v>
      </c>
      <c r="U18" s="27">
        <v>10</v>
      </c>
      <c r="V18" s="27">
        <f t="shared" si="1"/>
        <v>22</v>
      </c>
      <c r="W18" s="9">
        <f t="shared" si="3"/>
        <v>117</v>
      </c>
      <c r="Y18" s="1">
        <v>2</v>
      </c>
    </row>
    <row r="19" spans="1:25" ht="24.75">
      <c r="A19" s="22">
        <v>17</v>
      </c>
      <c r="B19" s="23" t="s">
        <v>73</v>
      </c>
      <c r="C19" s="41" t="s">
        <v>74</v>
      </c>
      <c r="D19" s="25"/>
      <c r="E19" s="25">
        <v>5</v>
      </c>
      <c r="F19" s="25"/>
      <c r="G19" s="25">
        <v>20</v>
      </c>
      <c r="H19" s="25"/>
      <c r="I19" s="25"/>
      <c r="J19" s="26"/>
      <c r="K19" s="25">
        <v>5</v>
      </c>
      <c r="L19" s="25"/>
      <c r="M19" s="26"/>
      <c r="N19" s="25"/>
      <c r="O19" s="25">
        <v>10</v>
      </c>
      <c r="P19" s="25"/>
      <c r="Q19" s="26"/>
      <c r="R19" s="25"/>
      <c r="S19" s="26">
        <v>26</v>
      </c>
      <c r="T19" s="27">
        <f t="shared" si="0"/>
        <v>40</v>
      </c>
      <c r="U19" s="27">
        <v>60</v>
      </c>
      <c r="V19" s="27">
        <f t="shared" si="1"/>
        <v>26</v>
      </c>
      <c r="W19" s="9">
        <f t="shared" si="3"/>
        <v>126</v>
      </c>
      <c r="Y19" s="1">
        <v>3</v>
      </c>
    </row>
    <row r="20" spans="1:25" ht="25.5">
      <c r="A20" s="22">
        <v>18</v>
      </c>
      <c r="B20" s="23" t="s">
        <v>75</v>
      </c>
      <c r="C20" s="41" t="s">
        <v>76</v>
      </c>
      <c r="D20" s="25"/>
      <c r="E20" s="25">
        <v>5</v>
      </c>
      <c r="F20" s="25"/>
      <c r="G20" s="25">
        <v>20</v>
      </c>
      <c r="H20" s="25"/>
      <c r="I20" s="25"/>
      <c r="J20" s="26"/>
      <c r="K20" s="25">
        <v>10</v>
      </c>
      <c r="L20" s="25"/>
      <c r="M20" s="26"/>
      <c r="N20" s="25"/>
      <c r="O20" s="25">
        <v>10</v>
      </c>
      <c r="P20" s="25"/>
      <c r="Q20" s="26"/>
      <c r="R20" s="25"/>
      <c r="S20" s="26">
        <v>26</v>
      </c>
      <c r="T20" s="27">
        <f t="shared" si="0"/>
        <v>45</v>
      </c>
      <c r="U20" s="27">
        <v>65</v>
      </c>
      <c r="V20" s="27">
        <f t="shared" si="1"/>
        <v>26</v>
      </c>
      <c r="W20" s="9">
        <f t="shared" si="3"/>
        <v>136</v>
      </c>
      <c r="Y20" s="1">
        <v>3</v>
      </c>
    </row>
    <row r="21" spans="1:25" ht="25.5">
      <c r="A21" s="22">
        <v>19</v>
      </c>
      <c r="B21" s="23" t="s">
        <v>77</v>
      </c>
      <c r="C21" s="41" t="s">
        <v>78</v>
      </c>
      <c r="D21" s="25"/>
      <c r="E21" s="25">
        <v>5</v>
      </c>
      <c r="F21" s="25"/>
      <c r="G21" s="25">
        <v>60</v>
      </c>
      <c r="H21" s="25"/>
      <c r="I21" s="25"/>
      <c r="J21" s="26"/>
      <c r="K21" s="25">
        <v>10</v>
      </c>
      <c r="L21" s="25"/>
      <c r="M21" s="26">
        <v>6</v>
      </c>
      <c r="N21" s="25"/>
      <c r="O21" s="25">
        <v>60</v>
      </c>
      <c r="P21" s="25"/>
      <c r="Q21" s="26"/>
      <c r="R21" s="25"/>
      <c r="S21" s="26">
        <v>2</v>
      </c>
      <c r="T21" s="27">
        <f t="shared" si="0"/>
        <v>135</v>
      </c>
      <c r="U21" s="27">
        <v>5</v>
      </c>
      <c r="V21" s="27">
        <f t="shared" si="1"/>
        <v>8</v>
      </c>
      <c r="W21" s="9">
        <f t="shared" si="3"/>
        <v>148</v>
      </c>
      <c r="Y21" s="1">
        <v>3</v>
      </c>
    </row>
    <row r="22" spans="1:25" ht="24.75">
      <c r="A22" s="22">
        <v>20</v>
      </c>
      <c r="B22" s="23" t="s">
        <v>79</v>
      </c>
      <c r="C22" s="41" t="s">
        <v>80</v>
      </c>
      <c r="D22" s="25"/>
      <c r="E22" s="25"/>
      <c r="F22" s="25"/>
      <c r="G22" s="25">
        <v>35</v>
      </c>
      <c r="H22" s="25"/>
      <c r="I22" s="25"/>
      <c r="J22" s="26">
        <v>48</v>
      </c>
      <c r="K22" s="25">
        <v>5</v>
      </c>
      <c r="L22" s="25"/>
      <c r="M22" s="26"/>
      <c r="N22" s="25"/>
      <c r="O22" s="25">
        <v>25</v>
      </c>
      <c r="P22" s="25"/>
      <c r="Q22" s="26"/>
      <c r="R22" s="25"/>
      <c r="S22" s="26"/>
      <c r="T22" s="27">
        <f t="shared" si="0"/>
        <v>65</v>
      </c>
      <c r="U22" s="27">
        <v>40</v>
      </c>
      <c r="V22" s="27">
        <f t="shared" si="1"/>
        <v>48</v>
      </c>
      <c r="W22" s="9">
        <f t="shared" si="3"/>
        <v>153</v>
      </c>
      <c r="Y22" s="1">
        <v>3</v>
      </c>
    </row>
    <row r="23" spans="1:25" ht="24.75">
      <c r="A23" s="22">
        <v>21</v>
      </c>
      <c r="B23" s="23" t="s">
        <v>81</v>
      </c>
      <c r="C23" s="41" t="s">
        <v>82</v>
      </c>
      <c r="D23" s="25"/>
      <c r="E23" s="25">
        <v>5</v>
      </c>
      <c r="F23" s="25"/>
      <c r="G23" s="25">
        <v>60</v>
      </c>
      <c r="H23" s="25"/>
      <c r="I23" s="25"/>
      <c r="J23" s="26"/>
      <c r="K23" s="25">
        <v>10</v>
      </c>
      <c r="L23" s="25"/>
      <c r="M23" s="26">
        <v>6</v>
      </c>
      <c r="N23" s="25"/>
      <c r="O23" s="25">
        <v>60</v>
      </c>
      <c r="P23" s="25"/>
      <c r="Q23" s="26"/>
      <c r="R23" s="25"/>
      <c r="S23" s="26"/>
      <c r="T23" s="27">
        <f t="shared" si="0"/>
        <v>135</v>
      </c>
      <c r="U23" s="27">
        <v>30</v>
      </c>
      <c r="V23" s="27">
        <f t="shared" si="1"/>
        <v>6</v>
      </c>
      <c r="W23" s="9">
        <f t="shared" si="3"/>
        <v>171</v>
      </c>
      <c r="Y23" s="1">
        <v>3</v>
      </c>
    </row>
    <row r="24" spans="1:25" s="28" customFormat="1" ht="34.5" customHeight="1">
      <c r="A24" s="22">
        <v>22</v>
      </c>
      <c r="B24" s="23" t="s">
        <v>13</v>
      </c>
      <c r="C24" s="41" t="s">
        <v>14</v>
      </c>
      <c r="D24" s="25"/>
      <c r="E24" s="25">
        <v>5</v>
      </c>
      <c r="F24" s="25"/>
      <c r="G24" s="25">
        <v>60</v>
      </c>
      <c r="H24" s="25"/>
      <c r="I24" s="25"/>
      <c r="J24" s="26"/>
      <c r="K24" s="25">
        <v>5</v>
      </c>
      <c r="L24" s="25"/>
      <c r="M24" s="26">
        <v>8</v>
      </c>
      <c r="N24" s="25"/>
      <c r="O24" s="25">
        <v>5</v>
      </c>
      <c r="P24" s="25">
        <v>100</v>
      </c>
      <c r="Q24" s="26"/>
      <c r="R24" s="25"/>
      <c r="S24" s="26"/>
      <c r="T24" s="27">
        <f t="shared" si="0"/>
        <v>175</v>
      </c>
      <c r="U24" s="27">
        <v>10</v>
      </c>
      <c r="V24" s="27">
        <f t="shared" si="1"/>
        <v>8</v>
      </c>
      <c r="W24" s="9">
        <f t="shared" si="3"/>
        <v>193</v>
      </c>
      <c r="Y24" s="28">
        <v>2</v>
      </c>
    </row>
    <row r="25" spans="1:25" s="28" customFormat="1" ht="12" customHeight="1">
      <c r="A25" s="22"/>
      <c r="B25" s="23"/>
      <c r="C25" s="41"/>
      <c r="D25" s="25"/>
      <c r="E25" s="25"/>
      <c r="F25" s="25"/>
      <c r="G25" s="25"/>
      <c r="H25" s="25"/>
      <c r="I25" s="25"/>
      <c r="J25" s="26"/>
      <c r="K25" s="25"/>
      <c r="L25" s="25"/>
      <c r="M25" s="26"/>
      <c r="N25" s="25"/>
      <c r="O25" s="25"/>
      <c r="P25" s="25"/>
      <c r="Q25" s="26"/>
      <c r="R25" s="25"/>
      <c r="S25" s="26"/>
      <c r="T25" s="27"/>
      <c r="U25" s="27"/>
      <c r="V25" s="27"/>
      <c r="W25" s="9"/>
      <c r="Y25" s="28">
        <f>SUM(Y3:Y24)</f>
        <v>66</v>
      </c>
    </row>
    <row r="26" ht="14.25">
      <c r="Y26" s="1">
        <v>15</v>
      </c>
    </row>
    <row r="27" ht="14.25">
      <c r="Y27" s="1">
        <f>SUM(Y25:Y26)</f>
        <v>81</v>
      </c>
    </row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</sheetData>
  <sheetProtection/>
  <printOptions gridLines="1" horizontalCentered="1"/>
  <pageMargins left="0.1968503937007874" right="0.1968503937007874" top="0.7086614173228347" bottom="0.5905511811023623" header="0.5118110236220472" footer="0.2362204724409449"/>
  <pageSetup horizontalDpi="600" verticalDpi="600" orientation="portrait" paperSize="9" scale="98" r:id="rId1"/>
  <headerFooter alignWithMargins="0">
    <oddFooter>&amp;CXXI. Bakancsos Atomkupa
Eredményértesítő&amp;R2018.03.24.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6"/>
  <sheetViews>
    <sheetView view="pageBreakPreview" zoomScale="120" zoomScaleSheetLayoutView="120" zoomScalePageLayoutView="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140625" defaultRowHeight="98.25" customHeight="1"/>
  <cols>
    <col min="1" max="1" width="6.140625" style="3" customWidth="1"/>
    <col min="2" max="2" width="20.421875" style="4" customWidth="1"/>
    <col min="3" max="3" width="19.57421875" style="5" customWidth="1"/>
    <col min="4" max="4" width="7.00390625" style="6" customWidth="1"/>
    <col min="5" max="6" width="3.28125" style="3" customWidth="1"/>
    <col min="7" max="8" width="5.140625" style="6" bestFit="1" customWidth="1"/>
    <col min="9" max="9" width="3.28125" style="6" customWidth="1"/>
    <col min="10" max="10" width="5.28125" style="6" customWidth="1"/>
    <col min="11" max="12" width="5.140625" style="6" bestFit="1" customWidth="1"/>
    <col min="13" max="13" width="3.00390625" style="8" bestFit="1" customWidth="1"/>
    <col min="14" max="14" width="3.28125" style="6" customWidth="1"/>
    <col min="15" max="15" width="3.28125" style="8" customWidth="1"/>
    <col min="16" max="17" width="5.421875" style="6" bestFit="1" customWidth="1"/>
    <col min="18" max="18" width="5.421875" style="7" bestFit="1" customWidth="1"/>
    <col min="19" max="19" width="9.140625" style="1" bestFit="1" customWidth="1"/>
    <col min="20" max="16384" width="11.140625" style="1" customWidth="1"/>
  </cols>
  <sheetData>
    <row r="1" spans="1:18" s="2" customFormat="1" ht="135" customHeight="1" thickBot="1" thickTop="1">
      <c r="A1" s="10" t="s">
        <v>8</v>
      </c>
      <c r="B1" s="11" t="s">
        <v>30</v>
      </c>
      <c r="C1" s="11" t="s">
        <v>31</v>
      </c>
      <c r="D1" s="12" t="s">
        <v>15</v>
      </c>
      <c r="E1" s="12" t="s">
        <v>16</v>
      </c>
      <c r="F1" s="12" t="s">
        <v>17</v>
      </c>
      <c r="G1" s="12" t="s">
        <v>18</v>
      </c>
      <c r="H1" s="12" t="s">
        <v>19</v>
      </c>
      <c r="I1" s="12" t="s">
        <v>15</v>
      </c>
      <c r="J1" s="12" t="s">
        <v>21</v>
      </c>
      <c r="K1" s="12" t="s">
        <v>20</v>
      </c>
      <c r="L1" s="12" t="s">
        <v>22</v>
      </c>
      <c r="M1" s="12" t="s">
        <v>23</v>
      </c>
      <c r="N1" s="12"/>
      <c r="O1" s="12" t="s">
        <v>24</v>
      </c>
      <c r="P1" s="13" t="s">
        <v>3</v>
      </c>
      <c r="Q1" s="13" t="s">
        <v>4</v>
      </c>
      <c r="R1" s="14" t="s">
        <v>0</v>
      </c>
    </row>
    <row r="2" spans="1:18" s="2" customFormat="1" ht="13.5" customHeight="1" thickTop="1">
      <c r="A2" s="16" t="s">
        <v>8</v>
      </c>
      <c r="B2" s="17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20"/>
      <c r="Q2" s="20"/>
      <c r="R2" s="21"/>
    </row>
    <row r="3" spans="1:18" s="28" customFormat="1" ht="39" customHeight="1">
      <c r="A3" s="22">
        <v>1</v>
      </c>
      <c r="B3" s="23" t="s">
        <v>5</v>
      </c>
      <c r="C3" s="24" t="s">
        <v>27</v>
      </c>
      <c r="D3" s="25">
        <v>50</v>
      </c>
      <c r="E3" s="25">
        <v>50</v>
      </c>
      <c r="F3" s="25">
        <v>50</v>
      </c>
      <c r="G3" s="25">
        <v>50</v>
      </c>
      <c r="H3" s="25">
        <v>50</v>
      </c>
      <c r="I3" s="25">
        <v>50</v>
      </c>
      <c r="J3" s="25">
        <v>50</v>
      </c>
      <c r="K3" s="25">
        <v>50</v>
      </c>
      <c r="L3" s="25">
        <v>50</v>
      </c>
      <c r="M3" s="25">
        <v>50</v>
      </c>
      <c r="N3" s="25"/>
      <c r="O3" s="34" t="s">
        <v>11</v>
      </c>
      <c r="P3" s="27">
        <f>SUM(D3:O3)</f>
        <v>500</v>
      </c>
      <c r="Q3" s="27"/>
      <c r="R3" s="9">
        <f>SUM(P3:Q3)</f>
        <v>500</v>
      </c>
    </row>
    <row r="4" spans="1:18" s="28" customFormat="1" ht="38.25" customHeight="1">
      <c r="A4" s="22">
        <v>2</v>
      </c>
      <c r="B4" s="23" t="s">
        <v>25</v>
      </c>
      <c r="C4" s="24" t="s">
        <v>12</v>
      </c>
      <c r="D4" s="25">
        <v>50</v>
      </c>
      <c r="E4" s="25">
        <v>50</v>
      </c>
      <c r="F4" s="25">
        <v>50</v>
      </c>
      <c r="G4" s="25">
        <v>50</v>
      </c>
      <c r="H4" s="25">
        <v>25</v>
      </c>
      <c r="I4" s="25">
        <v>50</v>
      </c>
      <c r="J4" s="25">
        <v>50</v>
      </c>
      <c r="K4" s="25">
        <v>50</v>
      </c>
      <c r="L4" s="25">
        <v>50</v>
      </c>
      <c r="M4" s="25">
        <v>50</v>
      </c>
      <c r="N4" s="25"/>
      <c r="O4" s="34" t="s">
        <v>11</v>
      </c>
      <c r="P4" s="27">
        <f>SUM(D4:O4)</f>
        <v>475</v>
      </c>
      <c r="Q4" s="27"/>
      <c r="R4" s="9">
        <f>SUM(P4:Q4)</f>
        <v>475</v>
      </c>
    </row>
    <row r="5" spans="1:18" s="28" customFormat="1" ht="39" customHeight="1">
      <c r="A5" s="22">
        <v>3</v>
      </c>
      <c r="B5" s="23" t="s">
        <v>26</v>
      </c>
      <c r="C5" s="24" t="s">
        <v>28</v>
      </c>
      <c r="D5" s="25">
        <v>50</v>
      </c>
      <c r="E5" s="25">
        <v>50</v>
      </c>
      <c r="F5" s="25">
        <v>50</v>
      </c>
      <c r="G5" s="25">
        <v>50</v>
      </c>
      <c r="H5" s="25">
        <v>25</v>
      </c>
      <c r="I5" s="25">
        <v>50</v>
      </c>
      <c r="J5" s="25">
        <v>50</v>
      </c>
      <c r="K5" s="25">
        <v>50</v>
      </c>
      <c r="L5" s="25">
        <v>50</v>
      </c>
      <c r="M5" s="25">
        <v>50</v>
      </c>
      <c r="N5" s="25"/>
      <c r="O5" s="34" t="s">
        <v>11</v>
      </c>
      <c r="P5" s="27">
        <f>SUM(D5:O5)</f>
        <v>475</v>
      </c>
      <c r="Q5" s="27"/>
      <c r="R5" s="9">
        <f>SUM(P5:Q5)</f>
        <v>475</v>
      </c>
    </row>
    <row r="6" spans="2:18" ht="29.25" customHeight="1">
      <c r="B6" s="35"/>
      <c r="R6" s="36" t="s">
        <v>29</v>
      </c>
    </row>
  </sheetData>
  <sheetProtection/>
  <printOptions gridLines="1" horizontalCentered="1"/>
  <pageMargins left="0.1968503937007874" right="0.1968503937007874" top="0.7086614173228347" bottom="0.5905511811023623" header="0.5118110236220472" footer="0.2362204724409449"/>
  <pageSetup horizontalDpi="600" verticalDpi="600" orientation="landscape" paperSize="9" scale="98" r:id="rId1"/>
  <headerFooter alignWithMargins="0">
    <oddFooter>&amp;CXXI. Bakancsos Atomkupa
Eredményértesítő&amp;R2018.03.24.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16"/>
  <sheetViews>
    <sheetView view="pageBreakPreview" zoomScale="150" zoomScaleSheetLayoutView="150" zoomScalePageLayoutView="0" workbookViewId="0" topLeftCell="A1">
      <selection activeCell="A1" sqref="A1"/>
    </sheetView>
  </sheetViews>
  <sheetFormatPr defaultColWidth="11.140625" defaultRowHeight="98.25" customHeight="1"/>
  <cols>
    <col min="1" max="1" width="4.421875" style="3" customWidth="1"/>
    <col min="2" max="2" width="14.8515625" style="4" customWidth="1"/>
    <col min="3" max="3" width="4.57421875" style="56" customWidth="1"/>
    <col min="4" max="4" width="3.28125" style="6" customWidth="1"/>
    <col min="5" max="6" width="3.28125" style="3" customWidth="1"/>
    <col min="7" max="10" width="3.28125" style="6" customWidth="1"/>
    <col min="11" max="11" width="3.7109375" style="0" customWidth="1"/>
    <col min="12" max="12" width="3.28125" style="8" customWidth="1"/>
    <col min="13" max="14" width="3.28125" style="6" customWidth="1"/>
    <col min="15" max="15" width="2.8515625" style="0" customWidth="1"/>
    <col min="16" max="19" width="3.28125" style="6" customWidth="1"/>
    <col min="20" max="20" width="3.7109375" style="0" customWidth="1"/>
    <col min="21" max="21" width="3.28125" style="6" customWidth="1"/>
    <col min="22" max="22" width="3.28125" style="8" customWidth="1"/>
    <col min="23" max="23" width="4.28125" style="6" customWidth="1"/>
    <col min="24" max="24" width="3.8515625" style="6" customWidth="1"/>
    <col min="25" max="25" width="4.7109375" style="7" customWidth="1"/>
    <col min="26" max="26" width="3.7109375" style="57" customWidth="1"/>
    <col min="27" max="16384" width="11.140625" style="1" customWidth="1"/>
  </cols>
  <sheetData>
    <row r="1" spans="1:26" s="2" customFormat="1" ht="138.75" customHeight="1" thickBot="1" thickTop="1">
      <c r="A1" s="10" t="s">
        <v>118</v>
      </c>
      <c r="B1" s="11" t="s">
        <v>286</v>
      </c>
      <c r="C1" s="43" t="s">
        <v>120</v>
      </c>
      <c r="D1" s="12" t="s">
        <v>287</v>
      </c>
      <c r="E1" s="12" t="s">
        <v>121</v>
      </c>
      <c r="F1" s="12" t="s">
        <v>288</v>
      </c>
      <c r="G1" s="12" t="s">
        <v>289</v>
      </c>
      <c r="H1" s="12" t="s">
        <v>292</v>
      </c>
      <c r="I1" s="12" t="s">
        <v>290</v>
      </c>
      <c r="J1" s="12" t="s">
        <v>293</v>
      </c>
      <c r="K1" s="12" t="s">
        <v>294</v>
      </c>
      <c r="L1" s="12" t="s">
        <v>295</v>
      </c>
      <c r="M1" s="12" t="s">
        <v>296</v>
      </c>
      <c r="N1" s="12" t="s">
        <v>297</v>
      </c>
      <c r="O1" s="12" t="s">
        <v>298</v>
      </c>
      <c r="P1" s="12" t="s">
        <v>299</v>
      </c>
      <c r="Q1" s="12" t="s">
        <v>300</v>
      </c>
      <c r="R1" s="12" t="s">
        <v>301</v>
      </c>
      <c r="S1" s="12" t="s">
        <v>302</v>
      </c>
      <c r="T1" s="12" t="s">
        <v>303</v>
      </c>
      <c r="U1" s="12" t="s">
        <v>291</v>
      </c>
      <c r="V1" s="44" t="s">
        <v>350</v>
      </c>
      <c r="W1" s="13" t="s">
        <v>3</v>
      </c>
      <c r="X1" s="13" t="s">
        <v>4</v>
      </c>
      <c r="Y1" s="14" t="s">
        <v>0</v>
      </c>
      <c r="Z1" s="45" t="s">
        <v>123</v>
      </c>
    </row>
    <row r="2" spans="1:26" s="54" customFormat="1" ht="13.5" thickTop="1">
      <c r="A2" s="46">
        <v>1</v>
      </c>
      <c r="B2" s="47" t="s">
        <v>304</v>
      </c>
      <c r="C2" s="48" t="s">
        <v>305</v>
      </c>
      <c r="D2" s="49"/>
      <c r="E2" s="49"/>
      <c r="F2" s="49"/>
      <c r="G2" s="49"/>
      <c r="H2" s="49"/>
      <c r="I2" s="49"/>
      <c r="J2" s="49"/>
      <c r="K2" s="49"/>
      <c r="L2" s="51"/>
      <c r="M2" s="49"/>
      <c r="N2" s="49"/>
      <c r="O2" s="49"/>
      <c r="P2" s="49"/>
      <c r="Q2" s="49"/>
      <c r="R2" s="49"/>
      <c r="S2" s="49"/>
      <c r="T2" s="49"/>
      <c r="U2" s="49"/>
      <c r="V2" s="50"/>
      <c r="W2" s="52">
        <f aca="true" t="shared" si="0" ref="W2:W16">SUM(D2:I2,J2:L2,M2:R2,S2:U2)</f>
        <v>0</v>
      </c>
      <c r="X2" s="52">
        <f>SUM(V2)</f>
        <v>0</v>
      </c>
      <c r="Y2" s="9">
        <f>SUM(W2:X2)</f>
        <v>0</v>
      </c>
      <c r="Z2" s="53">
        <v>1</v>
      </c>
    </row>
    <row r="3" spans="1:26" s="54" customFormat="1" ht="12.75">
      <c r="A3" s="46">
        <v>2</v>
      </c>
      <c r="B3" s="47" t="s">
        <v>306</v>
      </c>
      <c r="C3" s="48" t="s">
        <v>307</v>
      </c>
      <c r="D3" s="49"/>
      <c r="E3" s="49"/>
      <c r="F3" s="49"/>
      <c r="G3" s="49"/>
      <c r="H3" s="49"/>
      <c r="I3" s="49"/>
      <c r="J3" s="49"/>
      <c r="K3" s="49"/>
      <c r="L3" s="51"/>
      <c r="M3" s="49"/>
      <c r="N3" s="49"/>
      <c r="O3" s="49"/>
      <c r="P3" s="49"/>
      <c r="Q3" s="49"/>
      <c r="R3" s="49"/>
      <c r="S3" s="49"/>
      <c r="T3" s="49"/>
      <c r="U3" s="49">
        <v>8</v>
      </c>
      <c r="V3" s="50"/>
      <c r="W3" s="52">
        <f t="shared" si="0"/>
        <v>8</v>
      </c>
      <c r="X3" s="52">
        <f aca="true" t="shared" si="1" ref="X3:X16">SUM(V3)</f>
        <v>0</v>
      </c>
      <c r="Y3" s="9">
        <f aca="true" t="shared" si="2" ref="Y3:Y16">SUM(W3:X3)</f>
        <v>8</v>
      </c>
      <c r="Z3" s="53">
        <v>2</v>
      </c>
    </row>
    <row r="4" spans="1:26" s="54" customFormat="1" ht="12.75">
      <c r="A4" s="46">
        <v>3</v>
      </c>
      <c r="B4" s="47" t="s">
        <v>308</v>
      </c>
      <c r="C4" s="48" t="s">
        <v>309</v>
      </c>
      <c r="D4" s="49"/>
      <c r="E4" s="49"/>
      <c r="F4" s="49"/>
      <c r="G4" s="49"/>
      <c r="H4" s="49"/>
      <c r="I4" s="49"/>
      <c r="J4" s="49"/>
      <c r="K4" s="49"/>
      <c r="L4" s="51"/>
      <c r="M4" s="49"/>
      <c r="N4" s="49"/>
      <c r="O4" s="49"/>
      <c r="P4" s="49"/>
      <c r="Q4" s="49"/>
      <c r="R4" s="49"/>
      <c r="S4" s="49"/>
      <c r="T4" s="49"/>
      <c r="U4" s="49"/>
      <c r="V4" s="50">
        <v>10</v>
      </c>
      <c r="W4" s="52">
        <f t="shared" si="0"/>
        <v>0</v>
      </c>
      <c r="X4" s="52">
        <f t="shared" si="1"/>
        <v>10</v>
      </c>
      <c r="Y4" s="9">
        <f t="shared" si="2"/>
        <v>10</v>
      </c>
      <c r="Z4" s="53">
        <v>3</v>
      </c>
    </row>
    <row r="5" spans="1:26" s="54" customFormat="1" ht="12.75">
      <c r="A5" s="46">
        <v>4</v>
      </c>
      <c r="B5" s="47" t="s">
        <v>310</v>
      </c>
      <c r="C5" s="48" t="s">
        <v>307</v>
      </c>
      <c r="D5" s="49"/>
      <c r="E5" s="49"/>
      <c r="F5" s="49"/>
      <c r="G5" s="49"/>
      <c r="H5" s="49"/>
      <c r="I5" s="49"/>
      <c r="J5" s="49"/>
      <c r="K5" s="49"/>
      <c r="L5" s="51"/>
      <c r="M5" s="49"/>
      <c r="N5" s="49"/>
      <c r="O5" s="49"/>
      <c r="P5" s="49"/>
      <c r="Q5" s="49"/>
      <c r="R5" s="49"/>
      <c r="S5" s="49"/>
      <c r="T5" s="49"/>
      <c r="U5" s="49">
        <v>9</v>
      </c>
      <c r="V5" s="50">
        <v>12</v>
      </c>
      <c r="W5" s="52">
        <f t="shared" si="0"/>
        <v>9</v>
      </c>
      <c r="X5" s="52">
        <f t="shared" si="1"/>
        <v>12</v>
      </c>
      <c r="Y5" s="9">
        <f t="shared" si="2"/>
        <v>21</v>
      </c>
      <c r="Z5" s="53" t="s">
        <v>194</v>
      </c>
    </row>
    <row r="6" spans="1:26" s="54" customFormat="1" ht="12.75">
      <c r="A6" s="46">
        <v>5</v>
      </c>
      <c r="B6" s="47" t="s">
        <v>311</v>
      </c>
      <c r="C6" s="48" t="s">
        <v>307</v>
      </c>
      <c r="D6" s="49"/>
      <c r="E6" s="49"/>
      <c r="F6" s="49"/>
      <c r="G6" s="49"/>
      <c r="H6" s="49"/>
      <c r="I6" s="49"/>
      <c r="J6" s="49"/>
      <c r="K6" s="49"/>
      <c r="L6" s="51"/>
      <c r="M6" s="49"/>
      <c r="N6" s="49"/>
      <c r="O6" s="49"/>
      <c r="P6" s="49"/>
      <c r="Q6" s="49"/>
      <c r="R6" s="49"/>
      <c r="S6" s="49"/>
      <c r="T6" s="49"/>
      <c r="U6" s="49"/>
      <c r="V6" s="50">
        <v>22</v>
      </c>
      <c r="W6" s="52">
        <f t="shared" si="0"/>
        <v>0</v>
      </c>
      <c r="X6" s="52">
        <f t="shared" si="1"/>
        <v>22</v>
      </c>
      <c r="Y6" s="9">
        <f t="shared" si="2"/>
        <v>22</v>
      </c>
      <c r="Z6" s="53">
        <v>4</v>
      </c>
    </row>
    <row r="7" spans="1:26" s="54" customFormat="1" ht="12.75">
      <c r="A7" s="46">
        <v>6</v>
      </c>
      <c r="B7" s="47" t="s">
        <v>179</v>
      </c>
      <c r="C7" s="48" t="s">
        <v>307</v>
      </c>
      <c r="D7" s="49"/>
      <c r="E7" s="49"/>
      <c r="F7" s="49"/>
      <c r="G7" s="49"/>
      <c r="H7" s="49"/>
      <c r="I7" s="49"/>
      <c r="J7" s="49"/>
      <c r="K7" s="49"/>
      <c r="L7" s="51"/>
      <c r="M7" s="49"/>
      <c r="N7" s="49"/>
      <c r="O7" s="49"/>
      <c r="P7" s="49"/>
      <c r="Q7" s="49"/>
      <c r="R7" s="49">
        <v>15</v>
      </c>
      <c r="S7" s="49"/>
      <c r="T7" s="49"/>
      <c r="U7" s="49"/>
      <c r="V7" s="50">
        <v>36</v>
      </c>
      <c r="W7" s="52">
        <f t="shared" si="0"/>
        <v>15</v>
      </c>
      <c r="X7" s="52">
        <f t="shared" si="1"/>
        <v>36</v>
      </c>
      <c r="Y7" s="9">
        <f t="shared" si="2"/>
        <v>51</v>
      </c>
      <c r="Z7" s="53">
        <v>5</v>
      </c>
    </row>
    <row r="8" spans="1:26" s="54" customFormat="1" ht="12.75" customHeight="1">
      <c r="A8" s="46">
        <v>7</v>
      </c>
      <c r="B8" s="47" t="s">
        <v>312</v>
      </c>
      <c r="C8" s="48" t="s">
        <v>307</v>
      </c>
      <c r="D8" s="49"/>
      <c r="E8" s="49"/>
      <c r="F8" s="49"/>
      <c r="G8" s="49">
        <v>40</v>
      </c>
      <c r="H8" s="49"/>
      <c r="I8" s="49"/>
      <c r="J8" s="49"/>
      <c r="K8" s="49"/>
      <c r="L8" s="51"/>
      <c r="M8" s="49"/>
      <c r="N8" s="49"/>
      <c r="O8" s="49"/>
      <c r="P8" s="49"/>
      <c r="Q8" s="49"/>
      <c r="R8" s="49">
        <v>5</v>
      </c>
      <c r="S8" s="49"/>
      <c r="T8" s="49"/>
      <c r="U8" s="49">
        <v>9</v>
      </c>
      <c r="V8" s="50"/>
      <c r="W8" s="52">
        <f t="shared" si="0"/>
        <v>54</v>
      </c>
      <c r="X8" s="52">
        <f t="shared" si="1"/>
        <v>0</v>
      </c>
      <c r="Y8" s="9">
        <f t="shared" si="2"/>
        <v>54</v>
      </c>
      <c r="Z8" s="53">
        <v>6</v>
      </c>
    </row>
    <row r="9" spans="1:26" s="54" customFormat="1" ht="12.75">
      <c r="A9" s="46">
        <v>8</v>
      </c>
      <c r="B9" s="47" t="s">
        <v>313</v>
      </c>
      <c r="C9" s="48" t="s">
        <v>305</v>
      </c>
      <c r="D9" s="49">
        <v>10</v>
      </c>
      <c r="E9" s="49"/>
      <c r="F9" s="49"/>
      <c r="G9" s="49"/>
      <c r="H9" s="49"/>
      <c r="I9" s="49"/>
      <c r="J9" s="49"/>
      <c r="K9" s="49">
        <v>60</v>
      </c>
      <c r="L9" s="51"/>
      <c r="M9" s="49"/>
      <c r="N9" s="49"/>
      <c r="O9" s="49"/>
      <c r="P9" s="49"/>
      <c r="Q9" s="49"/>
      <c r="R9" s="49"/>
      <c r="S9" s="49"/>
      <c r="T9" s="49"/>
      <c r="U9" s="49">
        <v>8</v>
      </c>
      <c r="V9" s="50"/>
      <c r="W9" s="52">
        <f t="shared" si="0"/>
        <v>78</v>
      </c>
      <c r="X9" s="52">
        <f t="shared" si="1"/>
        <v>0</v>
      </c>
      <c r="Y9" s="9">
        <f t="shared" si="2"/>
        <v>78</v>
      </c>
      <c r="Z9" s="53">
        <v>7</v>
      </c>
    </row>
    <row r="10" spans="1:26" s="54" customFormat="1" ht="12.75">
      <c r="A10" s="46">
        <v>9</v>
      </c>
      <c r="B10" s="47" t="s">
        <v>314</v>
      </c>
      <c r="C10" s="48" t="s">
        <v>315</v>
      </c>
      <c r="D10" s="49">
        <v>10</v>
      </c>
      <c r="E10" s="49"/>
      <c r="F10" s="49"/>
      <c r="G10" s="49"/>
      <c r="H10" s="49"/>
      <c r="I10" s="49"/>
      <c r="J10" s="49"/>
      <c r="K10" s="49">
        <v>60</v>
      </c>
      <c r="L10" s="51"/>
      <c r="M10" s="49"/>
      <c r="N10" s="49"/>
      <c r="O10" s="49"/>
      <c r="P10" s="49"/>
      <c r="Q10" s="49"/>
      <c r="R10" s="49"/>
      <c r="S10" s="49"/>
      <c r="T10" s="49"/>
      <c r="U10" s="49">
        <v>10</v>
      </c>
      <c r="V10" s="50"/>
      <c r="W10" s="52">
        <f t="shared" si="0"/>
        <v>80</v>
      </c>
      <c r="X10" s="52">
        <f t="shared" si="1"/>
        <v>0</v>
      </c>
      <c r="Y10" s="9">
        <f t="shared" si="2"/>
        <v>80</v>
      </c>
      <c r="Z10" s="53" t="s">
        <v>194</v>
      </c>
    </row>
    <row r="11" spans="1:26" s="54" customFormat="1" ht="12.75">
      <c r="A11" s="46">
        <v>10</v>
      </c>
      <c r="B11" s="47" t="s">
        <v>316</v>
      </c>
      <c r="C11" s="48" t="s">
        <v>309</v>
      </c>
      <c r="D11" s="49"/>
      <c r="E11" s="49"/>
      <c r="F11" s="49"/>
      <c r="G11" s="49"/>
      <c r="H11" s="49"/>
      <c r="I11" s="49"/>
      <c r="J11" s="49"/>
      <c r="K11" s="49"/>
      <c r="L11" s="51"/>
      <c r="M11" s="49"/>
      <c r="N11" s="49"/>
      <c r="O11" s="49"/>
      <c r="P11" s="49"/>
      <c r="Q11" s="49"/>
      <c r="R11" s="49">
        <v>60</v>
      </c>
      <c r="S11" s="49"/>
      <c r="T11" s="49"/>
      <c r="U11" s="49">
        <v>23</v>
      </c>
      <c r="V11" s="50"/>
      <c r="W11" s="52">
        <f t="shared" si="0"/>
        <v>83</v>
      </c>
      <c r="X11" s="52">
        <f t="shared" si="1"/>
        <v>0</v>
      </c>
      <c r="Y11" s="9">
        <f t="shared" si="2"/>
        <v>83</v>
      </c>
      <c r="Z11" s="53" t="s">
        <v>323</v>
      </c>
    </row>
    <row r="12" spans="1:26" s="54" customFormat="1" ht="12.75">
      <c r="A12" s="46">
        <v>11</v>
      </c>
      <c r="B12" s="47" t="s">
        <v>317</v>
      </c>
      <c r="C12" s="48" t="s">
        <v>309</v>
      </c>
      <c r="D12" s="49"/>
      <c r="E12" s="49"/>
      <c r="F12" s="49"/>
      <c r="G12" s="49"/>
      <c r="H12" s="49"/>
      <c r="I12" s="49"/>
      <c r="J12" s="49"/>
      <c r="K12" s="49">
        <v>60</v>
      </c>
      <c r="L12" s="51"/>
      <c r="M12" s="49"/>
      <c r="N12" s="49"/>
      <c r="O12" s="49"/>
      <c r="P12" s="49"/>
      <c r="Q12" s="49"/>
      <c r="R12" s="49">
        <v>5</v>
      </c>
      <c r="S12" s="49"/>
      <c r="T12" s="49"/>
      <c r="U12" s="49">
        <v>18</v>
      </c>
      <c r="V12" s="50"/>
      <c r="W12" s="52">
        <f t="shared" si="0"/>
        <v>83</v>
      </c>
      <c r="X12" s="52">
        <f t="shared" si="1"/>
        <v>0</v>
      </c>
      <c r="Y12" s="9">
        <f>SUM(W12:X12)</f>
        <v>83</v>
      </c>
      <c r="Z12" s="53" t="s">
        <v>323</v>
      </c>
    </row>
    <row r="13" spans="1:26" s="54" customFormat="1" ht="12.75">
      <c r="A13" s="46">
        <v>12</v>
      </c>
      <c r="B13" s="47" t="s">
        <v>318</v>
      </c>
      <c r="C13" s="48" t="s">
        <v>315</v>
      </c>
      <c r="D13" s="49"/>
      <c r="E13" s="49"/>
      <c r="F13" s="49"/>
      <c r="G13" s="49"/>
      <c r="H13" s="49"/>
      <c r="I13" s="49"/>
      <c r="J13" s="49"/>
      <c r="K13" s="49">
        <v>60</v>
      </c>
      <c r="L13" s="51"/>
      <c r="M13" s="49"/>
      <c r="N13" s="49"/>
      <c r="O13" s="49"/>
      <c r="P13" s="49"/>
      <c r="Q13" s="49"/>
      <c r="R13" s="49"/>
      <c r="S13" s="49"/>
      <c r="T13" s="49"/>
      <c r="U13" s="49">
        <v>14</v>
      </c>
      <c r="V13" s="50">
        <v>28</v>
      </c>
      <c r="W13" s="52">
        <f t="shared" si="0"/>
        <v>74</v>
      </c>
      <c r="X13" s="52">
        <f t="shared" si="1"/>
        <v>28</v>
      </c>
      <c r="Y13" s="9">
        <f>SUM(W13:X13)</f>
        <v>102</v>
      </c>
      <c r="Z13" s="53">
        <v>10</v>
      </c>
    </row>
    <row r="14" spans="1:26" s="54" customFormat="1" ht="12.75">
      <c r="A14" s="46">
        <v>13</v>
      </c>
      <c r="B14" s="47" t="s">
        <v>319</v>
      </c>
      <c r="C14" s="48" t="s">
        <v>305</v>
      </c>
      <c r="D14" s="49">
        <v>10</v>
      </c>
      <c r="E14" s="49"/>
      <c r="F14" s="49"/>
      <c r="G14" s="49"/>
      <c r="H14" s="49"/>
      <c r="I14" s="49">
        <v>30</v>
      </c>
      <c r="J14" s="49"/>
      <c r="K14" s="49">
        <v>60</v>
      </c>
      <c r="L14" s="51"/>
      <c r="M14" s="49"/>
      <c r="N14" s="49"/>
      <c r="O14" s="49"/>
      <c r="P14" s="49"/>
      <c r="Q14" s="49"/>
      <c r="R14" s="49"/>
      <c r="S14" s="49"/>
      <c r="T14" s="49"/>
      <c r="U14" s="49"/>
      <c r="V14" s="50">
        <v>2</v>
      </c>
      <c r="W14" s="52">
        <f t="shared" si="0"/>
        <v>100</v>
      </c>
      <c r="X14" s="52">
        <f t="shared" si="1"/>
        <v>2</v>
      </c>
      <c r="Y14" s="9">
        <f t="shared" si="2"/>
        <v>102</v>
      </c>
      <c r="Z14" s="53" t="s">
        <v>194</v>
      </c>
    </row>
    <row r="15" spans="1:26" ht="14.25">
      <c r="A15" s="46">
        <v>14</v>
      </c>
      <c r="B15" s="47" t="s">
        <v>320</v>
      </c>
      <c r="C15" s="48" t="s">
        <v>309</v>
      </c>
      <c r="D15" s="49">
        <v>20</v>
      </c>
      <c r="E15" s="49"/>
      <c r="F15" s="49"/>
      <c r="G15" s="49"/>
      <c r="H15" s="49"/>
      <c r="I15" s="49"/>
      <c r="J15" s="49"/>
      <c r="K15" s="49"/>
      <c r="L15" s="51"/>
      <c r="M15" s="49"/>
      <c r="N15" s="49"/>
      <c r="O15" s="49"/>
      <c r="P15" s="49">
        <v>60</v>
      </c>
      <c r="Q15" s="49"/>
      <c r="R15" s="49">
        <v>100</v>
      </c>
      <c r="S15" s="49"/>
      <c r="T15" s="49"/>
      <c r="U15" s="49">
        <v>23</v>
      </c>
      <c r="V15" s="50">
        <v>14</v>
      </c>
      <c r="W15" s="52">
        <f t="shared" si="0"/>
        <v>203</v>
      </c>
      <c r="X15" s="52">
        <f t="shared" si="1"/>
        <v>14</v>
      </c>
      <c r="Y15" s="9">
        <f t="shared" si="2"/>
        <v>217</v>
      </c>
      <c r="Z15" s="55">
        <v>11</v>
      </c>
    </row>
    <row r="16" spans="1:26" ht="14.25">
      <c r="A16" s="46">
        <v>15</v>
      </c>
      <c r="B16" s="47" t="s">
        <v>321</v>
      </c>
      <c r="C16" s="48" t="s">
        <v>322</v>
      </c>
      <c r="D16" s="49">
        <v>30</v>
      </c>
      <c r="E16" s="49"/>
      <c r="F16" s="49"/>
      <c r="G16" s="49">
        <v>40</v>
      </c>
      <c r="H16" s="49"/>
      <c r="I16" s="49"/>
      <c r="J16" s="49"/>
      <c r="K16" s="49">
        <v>100</v>
      </c>
      <c r="L16" s="51"/>
      <c r="M16" s="49"/>
      <c r="N16" s="49"/>
      <c r="O16" s="49">
        <v>60</v>
      </c>
      <c r="P16" s="49">
        <v>60</v>
      </c>
      <c r="Q16" s="49"/>
      <c r="R16" s="49">
        <v>30</v>
      </c>
      <c r="S16" s="49"/>
      <c r="T16" s="49"/>
      <c r="U16" s="49">
        <v>31</v>
      </c>
      <c r="V16" s="50">
        <v>40</v>
      </c>
      <c r="W16" s="52">
        <f t="shared" si="0"/>
        <v>351</v>
      </c>
      <c r="X16" s="52">
        <f t="shared" si="1"/>
        <v>40</v>
      </c>
      <c r="Y16" s="9">
        <f t="shared" si="2"/>
        <v>391</v>
      </c>
      <c r="Z16" s="55">
        <v>12</v>
      </c>
    </row>
    <row r="17" ht="14.25"/>
  </sheetData>
  <sheetProtection/>
  <printOptions gridLines="1" horizontalCentered="1"/>
  <pageMargins left="0.1968503937007874" right="0.1968503937007874" top="0.7086614173228347" bottom="0.5905511811023623" header="0.5118110236220472" footer="0.2362204724409449"/>
  <pageSetup horizontalDpi="1200" verticalDpi="1200" orientation="landscape" paperSize="9" scale="98" r:id="rId1"/>
  <headerFooter alignWithMargins="0">
    <oddFooter>&amp;CBakancsos Egyéni Kupa
Eredményértesítő&amp;R2018.03.25.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10"/>
  <sheetViews>
    <sheetView view="pageBreakPreview" zoomScale="150" zoomScaleSheetLayoutView="150" zoomScalePageLayoutView="0" workbookViewId="0" topLeftCell="A1">
      <selection activeCell="A1" sqref="A1"/>
    </sheetView>
  </sheetViews>
  <sheetFormatPr defaultColWidth="11.140625" defaultRowHeight="98.25" customHeight="1"/>
  <cols>
    <col min="1" max="1" width="4.421875" style="3" customWidth="1"/>
    <col min="2" max="2" width="18.57421875" style="4" customWidth="1"/>
    <col min="3" max="3" width="4.57421875" style="56" customWidth="1"/>
    <col min="4" max="4" width="3.28125" style="6" customWidth="1"/>
    <col min="5" max="5" width="3.28125" style="3" customWidth="1"/>
    <col min="6" max="10" width="3.28125" style="6" customWidth="1"/>
    <col min="11" max="11" width="3.28125" style="8" customWidth="1"/>
    <col min="12" max="12" width="3.28125" style="6" customWidth="1"/>
    <col min="13" max="14" width="2.8515625" style="0" customWidth="1"/>
    <col min="15" max="17" width="3.28125" style="6" customWidth="1"/>
    <col min="18" max="18" width="3.28125" style="8" customWidth="1"/>
    <col min="19" max="19" width="4.28125" style="6" customWidth="1"/>
    <col min="20" max="20" width="3.8515625" style="6" customWidth="1"/>
    <col min="21" max="21" width="4.7109375" style="7" customWidth="1"/>
    <col min="22" max="22" width="3.7109375" style="57" customWidth="1"/>
    <col min="23" max="16384" width="11.140625" style="1" customWidth="1"/>
  </cols>
  <sheetData>
    <row r="1" spans="1:22" s="2" customFormat="1" ht="135" customHeight="1" thickBot="1" thickTop="1">
      <c r="A1" s="10" t="s">
        <v>118</v>
      </c>
      <c r="B1" s="11" t="s">
        <v>286</v>
      </c>
      <c r="C1" s="43" t="s">
        <v>120</v>
      </c>
      <c r="D1" s="12" t="s">
        <v>287</v>
      </c>
      <c r="E1" s="12" t="s">
        <v>324</v>
      </c>
      <c r="F1" s="12" t="s">
        <v>325</v>
      </c>
      <c r="G1" s="12" t="s">
        <v>328</v>
      </c>
      <c r="H1" s="12" t="s">
        <v>327</v>
      </c>
      <c r="I1" s="12" t="s">
        <v>290</v>
      </c>
      <c r="J1" s="12" t="s">
        <v>329</v>
      </c>
      <c r="K1" s="12" t="s">
        <v>330</v>
      </c>
      <c r="L1" s="12" t="s">
        <v>331</v>
      </c>
      <c r="M1" s="12" t="s">
        <v>332</v>
      </c>
      <c r="N1" s="12" t="s">
        <v>333</v>
      </c>
      <c r="O1" s="12" t="s">
        <v>334</v>
      </c>
      <c r="P1" s="12" t="s">
        <v>335</v>
      </c>
      <c r="Q1" s="12" t="s">
        <v>336</v>
      </c>
      <c r="R1" s="44" t="s">
        <v>350</v>
      </c>
      <c r="S1" s="13" t="s">
        <v>3</v>
      </c>
      <c r="T1" s="13" t="s">
        <v>4</v>
      </c>
      <c r="U1" s="14" t="s">
        <v>0</v>
      </c>
      <c r="V1" s="45" t="s">
        <v>123</v>
      </c>
    </row>
    <row r="2" spans="1:22" s="54" customFormat="1" ht="13.5" thickTop="1">
      <c r="A2" s="46">
        <v>1</v>
      </c>
      <c r="B2" s="47" t="s">
        <v>337</v>
      </c>
      <c r="C2" s="48" t="s">
        <v>338</v>
      </c>
      <c r="D2" s="49"/>
      <c r="E2" s="49"/>
      <c r="F2" s="49"/>
      <c r="G2" s="49"/>
      <c r="H2" s="49"/>
      <c r="I2" s="49"/>
      <c r="J2" s="49"/>
      <c r="K2" s="51"/>
      <c r="L2" s="49"/>
      <c r="M2" s="49"/>
      <c r="N2" s="49"/>
      <c r="O2" s="49"/>
      <c r="P2" s="49"/>
      <c r="Q2" s="49"/>
      <c r="R2" s="50">
        <v>10</v>
      </c>
      <c r="S2" s="52">
        <f aca="true" t="shared" si="0" ref="S2:S9">SUM(D2:K2,L2:Q2)</f>
        <v>0</v>
      </c>
      <c r="T2" s="52">
        <f>SUM(R2)</f>
        <v>10</v>
      </c>
      <c r="U2" s="9">
        <f>SUM(S2:T2)</f>
        <v>10</v>
      </c>
      <c r="V2" s="53">
        <v>1</v>
      </c>
    </row>
    <row r="3" spans="1:22" s="54" customFormat="1" ht="12.75">
      <c r="A3" s="46">
        <v>2</v>
      </c>
      <c r="B3" s="47" t="s">
        <v>339</v>
      </c>
      <c r="C3" s="48" t="s">
        <v>340</v>
      </c>
      <c r="D3" s="49">
        <v>10</v>
      </c>
      <c r="E3" s="49"/>
      <c r="F3" s="49"/>
      <c r="G3" s="49"/>
      <c r="H3" s="49"/>
      <c r="I3" s="49"/>
      <c r="J3" s="49"/>
      <c r="K3" s="51"/>
      <c r="L3" s="49"/>
      <c r="M3" s="49"/>
      <c r="N3" s="49"/>
      <c r="O3" s="49"/>
      <c r="P3" s="49"/>
      <c r="Q3" s="49">
        <v>23</v>
      </c>
      <c r="R3" s="50">
        <v>6</v>
      </c>
      <c r="S3" s="52">
        <f t="shared" si="0"/>
        <v>33</v>
      </c>
      <c r="T3" s="52">
        <f aca="true" t="shared" si="1" ref="T3:T9">SUM(R3)</f>
        <v>6</v>
      </c>
      <c r="U3" s="9">
        <f aca="true" t="shared" si="2" ref="U3:U9">SUM(S3:T3)</f>
        <v>39</v>
      </c>
      <c r="V3" s="53">
        <v>2</v>
      </c>
    </row>
    <row r="4" spans="1:22" s="54" customFormat="1" ht="12.75">
      <c r="A4" s="46">
        <v>3</v>
      </c>
      <c r="B4" s="47" t="s">
        <v>341</v>
      </c>
      <c r="C4" s="48" t="s">
        <v>342</v>
      </c>
      <c r="D4" s="49"/>
      <c r="E4" s="49"/>
      <c r="F4" s="49"/>
      <c r="G4" s="49"/>
      <c r="H4" s="49"/>
      <c r="I4" s="49"/>
      <c r="J4" s="49"/>
      <c r="K4" s="51"/>
      <c r="L4" s="49"/>
      <c r="M4" s="49"/>
      <c r="N4" s="49"/>
      <c r="O4" s="49"/>
      <c r="P4" s="49"/>
      <c r="Q4" s="49">
        <v>7</v>
      </c>
      <c r="R4" s="50">
        <v>38</v>
      </c>
      <c r="S4" s="52">
        <f t="shared" si="0"/>
        <v>7</v>
      </c>
      <c r="T4" s="52">
        <f t="shared" si="1"/>
        <v>38</v>
      </c>
      <c r="U4" s="9">
        <f t="shared" si="2"/>
        <v>45</v>
      </c>
      <c r="V4" s="53">
        <v>3</v>
      </c>
    </row>
    <row r="5" spans="1:22" s="54" customFormat="1" ht="12.75">
      <c r="A5" s="46">
        <v>4</v>
      </c>
      <c r="B5" s="47" t="s">
        <v>343</v>
      </c>
      <c r="C5" s="48" t="s">
        <v>344</v>
      </c>
      <c r="D5" s="49"/>
      <c r="E5" s="49"/>
      <c r="F5" s="49"/>
      <c r="G5" s="49"/>
      <c r="H5" s="49"/>
      <c r="I5" s="49"/>
      <c r="J5" s="49"/>
      <c r="K5" s="51"/>
      <c r="L5" s="49"/>
      <c r="M5" s="49"/>
      <c r="N5" s="49"/>
      <c r="O5" s="49"/>
      <c r="P5" s="49"/>
      <c r="Q5" s="49"/>
      <c r="R5" s="50">
        <v>66</v>
      </c>
      <c r="S5" s="52">
        <f t="shared" si="0"/>
        <v>0</v>
      </c>
      <c r="T5" s="52">
        <f t="shared" si="1"/>
        <v>66</v>
      </c>
      <c r="U5" s="9">
        <f t="shared" si="2"/>
        <v>66</v>
      </c>
      <c r="V5" s="53">
        <v>4</v>
      </c>
    </row>
    <row r="6" spans="1:22" s="54" customFormat="1" ht="12.75">
      <c r="A6" s="46">
        <v>5</v>
      </c>
      <c r="B6" s="47" t="s">
        <v>345</v>
      </c>
      <c r="C6" s="48" t="s">
        <v>344</v>
      </c>
      <c r="D6" s="49"/>
      <c r="E6" s="49"/>
      <c r="F6" s="49">
        <v>60</v>
      </c>
      <c r="G6" s="49"/>
      <c r="H6" s="49"/>
      <c r="I6" s="49"/>
      <c r="J6" s="49"/>
      <c r="K6" s="51"/>
      <c r="L6" s="49"/>
      <c r="M6" s="49"/>
      <c r="N6" s="49"/>
      <c r="O6" s="49"/>
      <c r="P6" s="49"/>
      <c r="Q6" s="49"/>
      <c r="R6" s="50">
        <v>88</v>
      </c>
      <c r="S6" s="52">
        <f t="shared" si="0"/>
        <v>60</v>
      </c>
      <c r="T6" s="52">
        <f t="shared" si="1"/>
        <v>88</v>
      </c>
      <c r="U6" s="9">
        <f t="shared" si="2"/>
        <v>148</v>
      </c>
      <c r="V6" s="53">
        <v>5</v>
      </c>
    </row>
    <row r="7" spans="1:22" s="54" customFormat="1" ht="12.75">
      <c r="A7" s="46">
        <v>6</v>
      </c>
      <c r="B7" s="47" t="s">
        <v>346</v>
      </c>
      <c r="C7" s="48" t="s">
        <v>344</v>
      </c>
      <c r="D7" s="49"/>
      <c r="E7" s="49"/>
      <c r="F7" s="49"/>
      <c r="G7" s="49"/>
      <c r="H7" s="49">
        <v>60</v>
      </c>
      <c r="I7" s="49">
        <v>30</v>
      </c>
      <c r="J7" s="49"/>
      <c r="K7" s="51"/>
      <c r="L7" s="49"/>
      <c r="M7" s="49"/>
      <c r="N7" s="49"/>
      <c r="O7" s="49"/>
      <c r="P7" s="49"/>
      <c r="Q7" s="49">
        <v>32</v>
      </c>
      <c r="R7" s="50">
        <v>72</v>
      </c>
      <c r="S7" s="52">
        <f t="shared" si="0"/>
        <v>122</v>
      </c>
      <c r="T7" s="52">
        <f t="shared" si="1"/>
        <v>72</v>
      </c>
      <c r="U7" s="9">
        <f t="shared" si="2"/>
        <v>194</v>
      </c>
      <c r="V7" s="53" t="s">
        <v>194</v>
      </c>
    </row>
    <row r="8" spans="1:22" s="54" customFormat="1" ht="12.75" customHeight="1">
      <c r="A8" s="46">
        <v>7</v>
      </c>
      <c r="B8" s="47" t="s">
        <v>347</v>
      </c>
      <c r="C8" s="48" t="s">
        <v>338</v>
      </c>
      <c r="D8" s="49"/>
      <c r="E8" s="49">
        <v>100</v>
      </c>
      <c r="F8" s="49">
        <v>20</v>
      </c>
      <c r="G8" s="49"/>
      <c r="H8" s="49"/>
      <c r="I8" s="49"/>
      <c r="J8" s="49"/>
      <c r="K8" s="51"/>
      <c r="L8" s="49">
        <v>60</v>
      </c>
      <c r="M8" s="49"/>
      <c r="N8" s="49"/>
      <c r="O8" s="49"/>
      <c r="P8" s="49"/>
      <c r="Q8" s="49">
        <v>17</v>
      </c>
      <c r="R8" s="50">
        <v>56</v>
      </c>
      <c r="S8" s="52">
        <f t="shared" si="0"/>
        <v>197</v>
      </c>
      <c r="T8" s="52">
        <f t="shared" si="1"/>
        <v>56</v>
      </c>
      <c r="U8" s="9">
        <f t="shared" si="2"/>
        <v>253</v>
      </c>
      <c r="V8" s="53">
        <v>6</v>
      </c>
    </row>
    <row r="9" spans="1:22" s="54" customFormat="1" ht="12.75">
      <c r="A9" s="46">
        <v>8</v>
      </c>
      <c r="B9" s="47" t="s">
        <v>348</v>
      </c>
      <c r="C9" s="48" t="s">
        <v>349</v>
      </c>
      <c r="D9" s="49">
        <v>110</v>
      </c>
      <c r="E9" s="49"/>
      <c r="F9" s="49">
        <v>20</v>
      </c>
      <c r="G9" s="49"/>
      <c r="H9" s="49"/>
      <c r="I9" s="49">
        <v>30</v>
      </c>
      <c r="J9" s="49"/>
      <c r="K9" s="51"/>
      <c r="L9" s="49"/>
      <c r="M9" s="49"/>
      <c r="N9" s="49"/>
      <c r="O9" s="49"/>
      <c r="P9" s="49"/>
      <c r="Q9" s="49">
        <v>14</v>
      </c>
      <c r="R9" s="50">
        <v>120</v>
      </c>
      <c r="S9" s="52">
        <f t="shared" si="0"/>
        <v>174</v>
      </c>
      <c r="T9" s="52">
        <f t="shared" si="1"/>
        <v>120</v>
      </c>
      <c r="U9" s="9">
        <f t="shared" si="2"/>
        <v>294</v>
      </c>
      <c r="V9" s="53">
        <v>7</v>
      </c>
    </row>
    <row r="10" spans="2:28" s="3" customFormat="1" ht="14.25">
      <c r="B10" s="4"/>
      <c r="C10" s="56"/>
      <c r="D10" s="6"/>
      <c r="F10" s="6"/>
      <c r="G10" s="6"/>
      <c r="H10" s="6"/>
      <c r="I10" s="6"/>
      <c r="J10" s="6"/>
      <c r="K10" s="8"/>
      <c r="L10" s="6"/>
      <c r="M10"/>
      <c r="N10"/>
      <c r="O10" s="6"/>
      <c r="P10" s="6"/>
      <c r="Q10" s="6"/>
      <c r="R10" s="8"/>
      <c r="S10" s="6"/>
      <c r="T10" s="6"/>
      <c r="U10" s="7"/>
      <c r="V10" s="57"/>
      <c r="W10" s="1"/>
      <c r="X10" s="1"/>
      <c r="Y10" s="1"/>
      <c r="Z10" s="1"/>
      <c r="AA10" s="1"/>
      <c r="AB10" s="1"/>
    </row>
  </sheetData>
  <sheetProtection/>
  <printOptions gridLines="1" horizontalCentered="1"/>
  <pageMargins left="0.1968503937007874" right="0.1968503937007874" top="0.7086614173228347" bottom="0.5905511811023623" header="0.5118110236220472" footer="0.2362204724409449"/>
  <pageSetup horizontalDpi="1200" verticalDpi="1200" orientation="landscape" paperSize="9" scale="98" r:id="rId1"/>
  <headerFooter alignWithMargins="0">
    <oddFooter>&amp;CBakancsos Egyéni Kupa
Eredményértesítő&amp;R2018.03.25.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11"/>
  <sheetViews>
    <sheetView view="pageBreakPreview" zoomScale="150" zoomScaleSheetLayoutView="150" zoomScalePageLayoutView="0" workbookViewId="0" topLeftCell="A1">
      <selection activeCell="A1" sqref="A1"/>
    </sheetView>
  </sheetViews>
  <sheetFormatPr defaultColWidth="11.140625" defaultRowHeight="98.25" customHeight="1"/>
  <cols>
    <col min="1" max="1" width="4.421875" style="3" customWidth="1"/>
    <col min="2" max="2" width="18.57421875" style="4" customWidth="1"/>
    <col min="3" max="3" width="5.57421875" style="56" customWidth="1"/>
    <col min="4" max="4" width="3.28125" style="6" customWidth="1"/>
    <col min="5" max="5" width="3.28125" style="3" customWidth="1"/>
    <col min="6" max="9" width="3.28125" style="6" customWidth="1"/>
    <col min="10" max="10" width="3.28125" style="8" customWidth="1"/>
    <col min="11" max="11" width="3.28125" style="6" customWidth="1"/>
    <col min="12" max="13" width="3.57421875" style="0" bestFit="1" customWidth="1"/>
    <col min="14" max="16" width="3.28125" style="6" customWidth="1"/>
    <col min="17" max="17" width="3.28125" style="8" customWidth="1"/>
    <col min="18" max="18" width="4.28125" style="6" customWidth="1"/>
    <col min="19" max="19" width="3.8515625" style="6" customWidth="1"/>
    <col min="20" max="20" width="4.7109375" style="7" customWidth="1"/>
    <col min="21" max="21" width="3.7109375" style="57" customWidth="1"/>
    <col min="22" max="16384" width="11.140625" style="1" customWidth="1"/>
  </cols>
  <sheetData>
    <row r="1" spans="1:21" s="2" customFormat="1" ht="135" customHeight="1" thickBot="1" thickTop="1">
      <c r="A1" s="10" t="s">
        <v>118</v>
      </c>
      <c r="B1" s="11" t="s">
        <v>286</v>
      </c>
      <c r="C1" s="43" t="s">
        <v>120</v>
      </c>
      <c r="D1" s="12" t="s">
        <v>287</v>
      </c>
      <c r="E1" s="12" t="s">
        <v>351</v>
      </c>
      <c r="F1" s="12" t="s">
        <v>325</v>
      </c>
      <c r="G1" s="12" t="s">
        <v>326</v>
      </c>
      <c r="H1" s="12" t="s">
        <v>352</v>
      </c>
      <c r="I1" s="12" t="s">
        <v>353</v>
      </c>
      <c r="J1" s="12" t="s">
        <v>354</v>
      </c>
      <c r="K1" s="12" t="s">
        <v>355</v>
      </c>
      <c r="L1" s="12" t="s">
        <v>356</v>
      </c>
      <c r="M1" s="12" t="s">
        <v>367</v>
      </c>
      <c r="N1" s="12" t="s">
        <v>368</v>
      </c>
      <c r="O1" s="12" t="s">
        <v>357</v>
      </c>
      <c r="P1" s="12" t="s">
        <v>230</v>
      </c>
      <c r="Q1" s="44" t="s">
        <v>350</v>
      </c>
      <c r="R1" s="13" t="s">
        <v>3</v>
      </c>
      <c r="S1" s="13" t="s">
        <v>4</v>
      </c>
      <c r="T1" s="14" t="s">
        <v>0</v>
      </c>
      <c r="U1" s="45" t="s">
        <v>123</v>
      </c>
    </row>
    <row r="2" spans="1:21" s="54" customFormat="1" ht="13.5" thickTop="1">
      <c r="A2" s="46">
        <v>1</v>
      </c>
      <c r="B2" s="47" t="s">
        <v>358</v>
      </c>
      <c r="C2" s="48" t="s">
        <v>359</v>
      </c>
      <c r="D2" s="49">
        <v>70</v>
      </c>
      <c r="E2" s="49"/>
      <c r="F2" s="49">
        <v>20</v>
      </c>
      <c r="G2" s="49"/>
      <c r="H2" s="49">
        <v>30</v>
      </c>
      <c r="I2" s="49"/>
      <c r="J2" s="51"/>
      <c r="K2" s="49"/>
      <c r="L2" s="49"/>
      <c r="M2" s="49"/>
      <c r="N2" s="49">
        <v>5</v>
      </c>
      <c r="O2" s="49"/>
      <c r="P2" s="49">
        <v>4</v>
      </c>
      <c r="Q2" s="50"/>
      <c r="R2" s="52">
        <f aca="true" t="shared" si="0" ref="R2:R10">SUM(D2:J2,K2:P2)</f>
        <v>129</v>
      </c>
      <c r="S2" s="52">
        <f>SUM(Q2)</f>
        <v>0</v>
      </c>
      <c r="T2" s="9">
        <f>SUM(R2:S2)</f>
        <v>129</v>
      </c>
      <c r="U2" s="53">
        <v>1</v>
      </c>
    </row>
    <row r="3" spans="1:21" s="54" customFormat="1" ht="12.75">
      <c r="A3" s="46">
        <v>2</v>
      </c>
      <c r="B3" s="47" t="s">
        <v>360</v>
      </c>
      <c r="C3" s="48" t="s">
        <v>361</v>
      </c>
      <c r="D3" s="49">
        <v>110</v>
      </c>
      <c r="E3" s="49"/>
      <c r="F3" s="49"/>
      <c r="G3" s="49"/>
      <c r="H3" s="49"/>
      <c r="I3" s="49"/>
      <c r="J3" s="51"/>
      <c r="K3" s="49"/>
      <c r="L3" s="49"/>
      <c r="M3" s="49"/>
      <c r="N3" s="49">
        <v>5</v>
      </c>
      <c r="O3" s="49"/>
      <c r="P3" s="49">
        <v>13</v>
      </c>
      <c r="Q3" s="50">
        <v>14</v>
      </c>
      <c r="R3" s="52">
        <f t="shared" si="0"/>
        <v>128</v>
      </c>
      <c r="S3" s="52">
        <f aca="true" t="shared" si="1" ref="S3:S10">SUM(Q3)</f>
        <v>14</v>
      </c>
      <c r="T3" s="9">
        <f aca="true" t="shared" si="2" ref="T3:T10">SUM(R3:S3)</f>
        <v>142</v>
      </c>
      <c r="U3" s="53" t="s">
        <v>194</v>
      </c>
    </row>
    <row r="4" spans="1:21" s="54" customFormat="1" ht="12.75">
      <c r="A4" s="46">
        <v>3</v>
      </c>
      <c r="B4" s="47" t="s">
        <v>362</v>
      </c>
      <c r="C4" s="48" t="s">
        <v>359</v>
      </c>
      <c r="D4" s="49">
        <v>20</v>
      </c>
      <c r="E4" s="49"/>
      <c r="F4" s="49">
        <v>20</v>
      </c>
      <c r="G4" s="49"/>
      <c r="H4" s="49"/>
      <c r="I4" s="49"/>
      <c r="J4" s="51"/>
      <c r="K4" s="49"/>
      <c r="L4" s="49"/>
      <c r="M4" s="49"/>
      <c r="N4" s="49">
        <v>75</v>
      </c>
      <c r="O4" s="49"/>
      <c r="P4" s="49"/>
      <c r="Q4" s="50">
        <v>82</v>
      </c>
      <c r="R4" s="52">
        <f t="shared" si="0"/>
        <v>115</v>
      </c>
      <c r="S4" s="52">
        <f t="shared" si="1"/>
        <v>82</v>
      </c>
      <c r="T4" s="9">
        <f t="shared" si="2"/>
        <v>197</v>
      </c>
      <c r="U4" s="53" t="s">
        <v>194</v>
      </c>
    </row>
    <row r="5" spans="1:21" s="54" customFormat="1" ht="12.75">
      <c r="A5" s="46">
        <v>4</v>
      </c>
      <c r="B5" s="47" t="s">
        <v>363</v>
      </c>
      <c r="C5" s="48" t="s">
        <v>359</v>
      </c>
      <c r="D5" s="49">
        <v>10</v>
      </c>
      <c r="E5" s="49"/>
      <c r="F5" s="49"/>
      <c r="G5" s="49"/>
      <c r="H5" s="49">
        <v>30</v>
      </c>
      <c r="I5" s="49">
        <v>100</v>
      </c>
      <c r="J5" s="51"/>
      <c r="K5" s="49"/>
      <c r="L5" s="49">
        <v>60</v>
      </c>
      <c r="M5" s="49"/>
      <c r="N5" s="49"/>
      <c r="O5" s="49"/>
      <c r="P5" s="49">
        <v>2</v>
      </c>
      <c r="Q5" s="50">
        <v>68</v>
      </c>
      <c r="R5" s="52">
        <f t="shared" si="0"/>
        <v>202</v>
      </c>
      <c r="S5" s="52">
        <f t="shared" si="1"/>
        <v>68</v>
      </c>
      <c r="T5" s="9">
        <f t="shared" si="2"/>
        <v>270</v>
      </c>
      <c r="U5" s="53">
        <v>2</v>
      </c>
    </row>
    <row r="6" spans="1:21" s="54" customFormat="1" ht="12.75">
      <c r="A6" s="46">
        <v>5</v>
      </c>
      <c r="B6" s="47" t="s">
        <v>364</v>
      </c>
      <c r="C6" s="48" t="s">
        <v>365</v>
      </c>
      <c r="D6" s="49">
        <v>130</v>
      </c>
      <c r="E6" s="49"/>
      <c r="F6" s="49">
        <v>20</v>
      </c>
      <c r="G6" s="49"/>
      <c r="H6" s="49">
        <v>30</v>
      </c>
      <c r="I6" s="49"/>
      <c r="J6" s="51"/>
      <c r="K6" s="49"/>
      <c r="L6" s="49"/>
      <c r="M6" s="49"/>
      <c r="N6" s="49">
        <v>10</v>
      </c>
      <c r="O6" s="49"/>
      <c r="P6" s="49">
        <v>10</v>
      </c>
      <c r="Q6" s="50">
        <v>72</v>
      </c>
      <c r="R6" s="52">
        <f t="shared" si="0"/>
        <v>200</v>
      </c>
      <c r="S6" s="52">
        <f t="shared" si="1"/>
        <v>72</v>
      </c>
      <c r="T6" s="9">
        <f t="shared" si="2"/>
        <v>272</v>
      </c>
      <c r="U6" s="53">
        <v>3</v>
      </c>
    </row>
    <row r="7" spans="1:21" s="54" customFormat="1" ht="12.75">
      <c r="A7" s="46">
        <v>6</v>
      </c>
      <c r="B7" s="47" t="s">
        <v>366</v>
      </c>
      <c r="C7" s="48" t="s">
        <v>365</v>
      </c>
      <c r="D7" s="49"/>
      <c r="E7" s="49"/>
      <c r="F7" s="49"/>
      <c r="G7" s="49"/>
      <c r="H7" s="49"/>
      <c r="I7" s="49">
        <v>100</v>
      </c>
      <c r="J7" s="51"/>
      <c r="K7" s="49"/>
      <c r="L7" s="49"/>
      <c r="M7" s="49"/>
      <c r="N7" s="49">
        <v>60</v>
      </c>
      <c r="O7" s="49">
        <v>100</v>
      </c>
      <c r="P7" s="49">
        <v>22</v>
      </c>
      <c r="Q7" s="50">
        <v>100</v>
      </c>
      <c r="R7" s="52">
        <f t="shared" si="0"/>
        <v>282</v>
      </c>
      <c r="S7" s="52">
        <f t="shared" si="1"/>
        <v>100</v>
      </c>
      <c r="T7" s="9">
        <f t="shared" si="2"/>
        <v>382</v>
      </c>
      <c r="U7" s="53">
        <v>4</v>
      </c>
    </row>
    <row r="8" spans="1:21" s="54" customFormat="1" ht="12.75" customHeight="1">
      <c r="A8" s="46">
        <v>7</v>
      </c>
      <c r="B8" s="47" t="s">
        <v>369</v>
      </c>
      <c r="C8" s="48" t="s">
        <v>370</v>
      </c>
      <c r="D8" s="49">
        <v>10</v>
      </c>
      <c r="E8" s="49"/>
      <c r="F8" s="49">
        <v>20</v>
      </c>
      <c r="G8" s="49"/>
      <c r="H8" s="49">
        <v>30</v>
      </c>
      <c r="I8" s="49">
        <v>100</v>
      </c>
      <c r="J8" s="51"/>
      <c r="K8" s="49"/>
      <c r="L8" s="49">
        <v>100</v>
      </c>
      <c r="M8" s="49">
        <v>60</v>
      </c>
      <c r="N8" s="49">
        <v>70</v>
      </c>
      <c r="O8" s="49"/>
      <c r="P8" s="49"/>
      <c r="Q8" s="50">
        <v>18</v>
      </c>
      <c r="R8" s="52">
        <f t="shared" si="0"/>
        <v>390</v>
      </c>
      <c r="S8" s="52">
        <f t="shared" si="1"/>
        <v>18</v>
      </c>
      <c r="T8" s="9">
        <f t="shared" si="2"/>
        <v>408</v>
      </c>
      <c r="U8" s="53">
        <v>5</v>
      </c>
    </row>
    <row r="9" spans="1:21" s="54" customFormat="1" ht="12.75" customHeight="1">
      <c r="A9" s="46">
        <v>8</v>
      </c>
      <c r="B9" s="47" t="s">
        <v>371</v>
      </c>
      <c r="C9" s="48" t="s">
        <v>372</v>
      </c>
      <c r="D9" s="49">
        <v>10</v>
      </c>
      <c r="E9" s="49"/>
      <c r="F9" s="49"/>
      <c r="G9" s="49"/>
      <c r="H9" s="49"/>
      <c r="I9" s="49">
        <v>100</v>
      </c>
      <c r="J9" s="51">
        <v>200</v>
      </c>
      <c r="K9" s="49">
        <v>100</v>
      </c>
      <c r="L9" s="49"/>
      <c r="M9" s="49">
        <v>100</v>
      </c>
      <c r="N9" s="49">
        <v>120</v>
      </c>
      <c r="O9" s="49"/>
      <c r="P9" s="49">
        <v>28</v>
      </c>
      <c r="Q9" s="50">
        <v>100</v>
      </c>
      <c r="R9" s="52">
        <f t="shared" si="0"/>
        <v>658</v>
      </c>
      <c r="S9" s="52">
        <f>SUM(Q9)</f>
        <v>100</v>
      </c>
      <c r="T9" s="9">
        <f>SUM(R9:S9)</f>
        <v>758</v>
      </c>
      <c r="U9" s="53">
        <v>6</v>
      </c>
    </row>
    <row r="10" spans="1:21" s="54" customFormat="1" ht="12.75">
      <c r="A10" s="46">
        <v>9</v>
      </c>
      <c r="B10" s="47" t="s">
        <v>373</v>
      </c>
      <c r="C10" s="48" t="s">
        <v>372</v>
      </c>
      <c r="D10" s="49">
        <v>90</v>
      </c>
      <c r="E10" s="49">
        <v>200</v>
      </c>
      <c r="F10" s="49">
        <v>20</v>
      </c>
      <c r="G10" s="49"/>
      <c r="H10" s="49"/>
      <c r="I10" s="49">
        <v>100</v>
      </c>
      <c r="J10" s="51">
        <v>200</v>
      </c>
      <c r="K10" s="49"/>
      <c r="L10" s="49">
        <v>100</v>
      </c>
      <c r="M10" s="49"/>
      <c r="N10" s="49">
        <v>80</v>
      </c>
      <c r="O10" s="49"/>
      <c r="P10" s="49">
        <v>42</v>
      </c>
      <c r="Q10" s="50">
        <v>100</v>
      </c>
      <c r="R10" s="52">
        <f t="shared" si="0"/>
        <v>832</v>
      </c>
      <c r="S10" s="52">
        <f t="shared" si="1"/>
        <v>100</v>
      </c>
      <c r="T10" s="9">
        <f t="shared" si="2"/>
        <v>932</v>
      </c>
      <c r="U10" s="53">
        <v>7</v>
      </c>
    </row>
    <row r="11" spans="2:27" s="3" customFormat="1" ht="14.25">
      <c r="B11" s="4"/>
      <c r="C11" s="56"/>
      <c r="D11" s="6"/>
      <c r="F11" s="6"/>
      <c r="G11" s="6"/>
      <c r="H11" s="6"/>
      <c r="I11" s="6"/>
      <c r="J11" s="8"/>
      <c r="K11" s="6"/>
      <c r="L11"/>
      <c r="M11"/>
      <c r="N11" s="6"/>
      <c r="O11" s="6"/>
      <c r="P11" s="6"/>
      <c r="Q11" s="8"/>
      <c r="R11" s="6"/>
      <c r="S11" s="6"/>
      <c r="T11" s="7"/>
      <c r="U11" s="57"/>
      <c r="V11" s="1"/>
      <c r="W11" s="1"/>
      <c r="X11" s="1"/>
      <c r="Y11" s="1"/>
      <c r="Z11" s="1"/>
      <c r="AA11" s="1"/>
    </row>
  </sheetData>
  <sheetProtection/>
  <printOptions gridLines="1" horizontalCentered="1"/>
  <pageMargins left="0.1968503937007874" right="0.1968503937007874" top="0.7086614173228347" bottom="0.5905511811023623" header="0.5118110236220472" footer="0.2362204724409449"/>
  <pageSetup horizontalDpi="1200" verticalDpi="1200" orientation="landscape" paperSize="9" scale="98" r:id="rId1"/>
  <headerFooter alignWithMargins="0">
    <oddFooter>&amp;CBakancsos Egyéni Kupa
Eredményértesítő&amp;R2018.03.25.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Kereskedelmi és Hitelbank Rt.</dc:creator>
  <cp:keywords/>
  <dc:description/>
  <cp:lastModifiedBy>Dravecz Ferenc</cp:lastModifiedBy>
  <cp:lastPrinted>2018-04-06T07:24:19Z</cp:lastPrinted>
  <dcterms:created xsi:type="dcterms:W3CDTF">2001-03-10T07:36:05Z</dcterms:created>
  <dcterms:modified xsi:type="dcterms:W3CDTF">2018-04-15T13:15:19Z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-2144116720</vt:i4>
  </property>
  <property fmtid="{D5CDD505-2E9C-101B-9397-08002B2CF9AE}" pid="4" name="_EmailSubject">
    <vt:lpwstr>OTTCsB állás az 1. forduló után + Bakancsos Atom Kupa végeredmény </vt:lpwstr>
  </property>
  <property fmtid="{D5CDD505-2E9C-101B-9397-08002B2CF9AE}" pid="5" name="_AuthorEmail">
    <vt:lpwstr>jakab77@t-online.hu</vt:lpwstr>
  </property>
  <property fmtid="{D5CDD505-2E9C-101B-9397-08002B2CF9AE}" pid="6" name="_AuthorEmailDisplayName">
    <vt:lpwstr>Jakab család</vt:lpwstr>
  </property>
  <property fmtid="{D5CDD505-2E9C-101B-9397-08002B2CF9AE}" pid="7" name="_ReviewingToolsShownOnce">
    <vt:lpwstr/>
  </property>
</Properties>
</file>