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drav\OneDrive\Desktop\BP Bajnoksag\documents\"/>
    </mc:Choice>
  </mc:AlternateContent>
  <xr:revisionPtr revIDLastSave="0" documentId="13_ncr:1_{EC10C767-E028-49D2-BDF7-95688536A51E}" xr6:coauthVersionLast="47" xr6:coauthVersionMax="47" xr10:uidLastSave="{00000000-0000-0000-0000-000000000000}"/>
  <bookViews>
    <workbookView xWindow="-108" yWindow="-108" windowWidth="23256" windowHeight="12456" tabRatio="544" xr2:uid="{00000000-000D-0000-FFFF-FFFF00000000}"/>
  </bookViews>
  <sheets>
    <sheet name="Középfok " sheetId="10" r:id="rId1"/>
    <sheet name="családi" sheetId="4" r:id="rId2"/>
    <sheet name="A-A36-A50" sheetId="11" r:id="rId3"/>
    <sheet name="A60-A70-A80" sheetId="12" r:id="rId4"/>
  </sheets>
  <definedNames>
    <definedName name="_xlnm.Print_Area" localSheetId="1">családi!$A$1:$AL$9</definedName>
    <definedName name="_xlnm.Print_Area" localSheetId="0">'Középfok '!$A$1:$AP$14</definedName>
  </definedNames>
  <calcPr calcId="181029"/>
  <fileRecoveryPr autoRecover="0"/>
</workbook>
</file>

<file path=xl/calcChain.xml><?xml version="1.0" encoding="utf-8"?>
<calcChain xmlns="http://schemas.openxmlformats.org/spreadsheetml/2006/main">
  <c r="AI11" i="12" l="1"/>
  <c r="AH11" i="12"/>
  <c r="AG11" i="12"/>
  <c r="AH10" i="12"/>
  <c r="AG10" i="12"/>
  <c r="AI10" i="12" s="1"/>
  <c r="AH9" i="12"/>
  <c r="AG9" i="12"/>
  <c r="AI9" i="12" s="1"/>
  <c r="AH8" i="12"/>
  <c r="AG8" i="12"/>
  <c r="AI8" i="12" s="1"/>
  <c r="AI7" i="12"/>
  <c r="AH7" i="12"/>
  <c r="AG7" i="12"/>
  <c r="AH6" i="12"/>
  <c r="AG6" i="12"/>
  <c r="AI6" i="12" s="1"/>
  <c r="B6" i="12"/>
  <c r="B7" i="12" s="1"/>
  <c r="B8" i="12" s="1"/>
  <c r="B9" i="12" s="1"/>
  <c r="B10" i="12" s="1"/>
  <c r="B11" i="12" s="1"/>
  <c r="AI5" i="12"/>
  <c r="AH5" i="12"/>
  <c r="AG5" i="12"/>
  <c r="B5" i="12"/>
  <c r="AJ10" i="11"/>
  <c r="AI10" i="11"/>
  <c r="AK10" i="11" s="1"/>
  <c r="AJ9" i="11"/>
  <c r="AI9" i="11"/>
  <c r="AK9" i="11" s="1"/>
  <c r="AJ8" i="11"/>
  <c r="AK8" i="11" s="1"/>
  <c r="AI8" i="11"/>
  <c r="AK7" i="11"/>
  <c r="AJ7" i="11"/>
  <c r="AI7" i="11"/>
  <c r="AJ6" i="11"/>
  <c r="AI6" i="11"/>
  <c r="AK5" i="11"/>
  <c r="AJ5" i="11"/>
  <c r="AI5" i="11"/>
  <c r="B5" i="11"/>
  <c r="B6" i="11" s="1"/>
  <c r="B7" i="11" s="1"/>
  <c r="B8" i="11" s="1"/>
  <c r="B9" i="11" s="1"/>
  <c r="B10" i="11" s="1"/>
  <c r="AH3" i="10"/>
  <c r="AJ3" i="10"/>
  <c r="AG3" i="10"/>
  <c r="AI3" i="10"/>
  <c r="AG5" i="10"/>
  <c r="AH5" i="10"/>
  <c r="AI5" i="10"/>
  <c r="AG6" i="10"/>
  <c r="AH6" i="10"/>
  <c r="AI6" i="10"/>
  <c r="AG7" i="10"/>
  <c r="AH7" i="10"/>
  <c r="AI7" i="10"/>
  <c r="AG8" i="10"/>
  <c r="AH8" i="10"/>
  <c r="AI8" i="10"/>
  <c r="AG9" i="10"/>
  <c r="AH9" i="10"/>
  <c r="AI9" i="10"/>
  <c r="AG10" i="10"/>
  <c r="AH10" i="10"/>
  <c r="AI10" i="10"/>
  <c r="AG11" i="10"/>
  <c r="AH11" i="10"/>
  <c r="AI11" i="10"/>
  <c r="AG12" i="10"/>
  <c r="AH12" i="10"/>
  <c r="AI12" i="10"/>
  <c r="AG13" i="10"/>
  <c r="AH13" i="10"/>
  <c r="AI13" i="10"/>
  <c r="AI4" i="10"/>
  <c r="AH4" i="10"/>
  <c r="AG4" i="10"/>
  <c r="AE9" i="4"/>
  <c r="AF9" i="4"/>
  <c r="AG9" i="4"/>
  <c r="AH9" i="4"/>
  <c r="AH6" i="4"/>
  <c r="AG6" i="4"/>
  <c r="AF6" i="4"/>
  <c r="AE6" i="4"/>
  <c r="AE4" i="4"/>
  <c r="AF4" i="4"/>
  <c r="AE5" i="4"/>
  <c r="AF5" i="4"/>
  <c r="AE7" i="4"/>
  <c r="AF7" i="4"/>
  <c r="AE8" i="4"/>
  <c r="AF8" i="4"/>
  <c r="AE3" i="4"/>
  <c r="AF3" i="4"/>
  <c r="AG4" i="4"/>
  <c r="AG5" i="4"/>
  <c r="AG7" i="4"/>
  <c r="AG8" i="4"/>
  <c r="AG3" i="4"/>
  <c r="AJ11" i="10"/>
  <c r="AJ12" i="10"/>
  <c r="AJ13" i="10"/>
  <c r="AJ4" i="10"/>
  <c r="AJ5" i="10"/>
  <c r="AJ6" i="10"/>
  <c r="AJ7" i="10"/>
  <c r="AJ8" i="10"/>
  <c r="AJ9" i="10"/>
  <c r="AJ10" i="10"/>
  <c r="AH5" i="4"/>
  <c r="AH7" i="4"/>
  <c r="AH8" i="4"/>
  <c r="AH4" i="4"/>
  <c r="AH3" i="4"/>
  <c r="AK6" i="11" l="1"/>
</calcChain>
</file>

<file path=xl/sharedStrings.xml><?xml version="1.0" encoding="utf-8"?>
<sst xmlns="http://schemas.openxmlformats.org/spreadsheetml/2006/main" count="251" uniqueCount="207">
  <si>
    <t>Helyezés</t>
  </si>
  <si>
    <t>Csapatnév</t>
  </si>
  <si>
    <t>Versenyzők</t>
  </si>
  <si>
    <t>célidő</t>
  </si>
  <si>
    <t>Budapesti Tájékozódási Túrabajnokság 
A csoport</t>
  </si>
  <si>
    <t>Budapesti Tájékozódási Túrabajnokság
Családi bajnokság</t>
  </si>
  <si>
    <t>Országos Középfokú Tájékozódási Túrabajnokság
Családi bajnokság</t>
  </si>
  <si>
    <t>Országos Középfokú Tájékozódási Túrabajnokság 
A cspoport</t>
  </si>
  <si>
    <t>.</t>
  </si>
  <si>
    <t>20. szikla</t>
  </si>
  <si>
    <t>26. szikla</t>
  </si>
  <si>
    <t>Tétova Tévelygők</t>
  </si>
  <si>
    <t>Zsíros József
Ferencz Andrea
Zsíros Boldizsár
Zsíros Csenge</t>
  </si>
  <si>
    <t>Kéki Eleonóra</t>
  </si>
  <si>
    <t>Pogáts Dávid
Telek Zoltán</t>
  </si>
  <si>
    <t>Bójavadász</t>
  </si>
  <si>
    <t>Silye Imre</t>
  </si>
  <si>
    <t>21. szikla</t>
  </si>
  <si>
    <t>Csonka-Pápai</t>
  </si>
  <si>
    <t>Mélytengeri herkenytyűk</t>
  </si>
  <si>
    <t>Horváth Balázs
Micsinai Daniella</t>
  </si>
  <si>
    <t>2. gödör</t>
  </si>
  <si>
    <t>3. jellegfa</t>
  </si>
  <si>
    <t>4. határkő</t>
  </si>
  <si>
    <t>5. gödör</t>
  </si>
  <si>
    <t>6. szikla</t>
  </si>
  <si>
    <t>7. távolságmérés</t>
  </si>
  <si>
    <t>5 db</t>
  </si>
  <si>
    <t>320 m</t>
  </si>
  <si>
    <t>8. mobil időmérő állomás</t>
  </si>
  <si>
    <t>9. jellegfa járás</t>
  </si>
  <si>
    <t>10. gödör</t>
  </si>
  <si>
    <t>11. gödör</t>
  </si>
  <si>
    <t>13. rókavár</t>
  </si>
  <si>
    <t>14. rókavár</t>
  </si>
  <si>
    <t>15. nagy szikla</t>
  </si>
  <si>
    <t>16. vascső darab</t>
  </si>
  <si>
    <t>17. beton épület rom keleti oldala</t>
  </si>
  <si>
    <t>18. időmérő állomás</t>
  </si>
  <si>
    <t>19. jellegfák</t>
  </si>
  <si>
    <t>3 db</t>
  </si>
  <si>
    <t>20. nagy mélyedés</t>
  </si>
  <si>
    <t>21.gödör</t>
  </si>
  <si>
    <t>23. mobil időmérő állomás</t>
  </si>
  <si>
    <t>70 p</t>
  </si>
  <si>
    <t>40 p</t>
  </si>
  <si>
    <t>24. fekete X</t>
  </si>
  <si>
    <t>Madárcseresz-nyés lék</t>
  </si>
  <si>
    <t>25. irányszőg mérés</t>
  </si>
  <si>
    <t>30 p</t>
  </si>
  <si>
    <t>Bója hiba</t>
  </si>
  <si>
    <t>Feladat hiba</t>
  </si>
  <si>
    <t>Időhiba</t>
  </si>
  <si>
    <t>Össz hibapont</t>
  </si>
  <si>
    <t>12. fejfa</t>
  </si>
  <si>
    <t>fából</t>
  </si>
  <si>
    <t>Szaszó</t>
  </si>
  <si>
    <t>Szonda Ferenc</t>
  </si>
  <si>
    <r>
      <t xml:space="preserve">75 </t>
    </r>
    <r>
      <rPr>
        <b/>
        <vertAlign val="superscript"/>
        <sz val="12"/>
        <rFont val="Times New Roman"/>
        <family val="1"/>
        <charset val="238"/>
      </rPr>
      <t>o</t>
    </r>
    <r>
      <rPr>
        <b/>
        <sz val="12"/>
        <rFont val="Times New Roman"/>
        <family val="1"/>
        <charset val="238"/>
      </rPr>
      <t xml:space="preserve">
180</t>
    </r>
    <r>
      <rPr>
        <b/>
        <vertAlign val="superscript"/>
        <sz val="12"/>
        <rFont val="Times New Roman"/>
        <family val="1"/>
        <charset val="238"/>
      </rPr>
      <t>o</t>
    </r>
  </si>
  <si>
    <t>Hajnal csillag</t>
  </si>
  <si>
    <t>Ciceu Laura
Géringer Hajnal</t>
  </si>
  <si>
    <t>Eltájolók, DNS</t>
  </si>
  <si>
    <t>Bodó Mátyás Merse
Bodó Péter
Parli János Bálint
Gulyás Dániel</t>
  </si>
  <si>
    <t>Csonka Károly
Pápai Géza
Szendrő István
Balázs Eszter</t>
  </si>
  <si>
    <t xml:space="preserve">2 db-nál kellett
 igazolni </t>
  </si>
  <si>
    <t>3. jellegfa a dombtetőn</t>
  </si>
  <si>
    <t>4. gödör</t>
  </si>
  <si>
    <t>5. szikla</t>
  </si>
  <si>
    <t>6. távolságmérés</t>
  </si>
  <si>
    <t>7. mobil telefonos időmérő állomás</t>
  </si>
  <si>
    <t>8. jellegfák</t>
  </si>
  <si>
    <t>9. gödör</t>
  </si>
  <si>
    <t>11. két rókavár</t>
  </si>
  <si>
    <t>12. rókavárak</t>
  </si>
  <si>
    <t>14. nagy szikla</t>
  </si>
  <si>
    <t>15. beton épület rom keleti oldala</t>
  </si>
  <si>
    <t>16. határkövek</t>
  </si>
  <si>
    <t>MÁV</t>
  </si>
  <si>
    <t>17. határkövek</t>
  </si>
  <si>
    <t>6 db</t>
  </si>
  <si>
    <t>22. gödör</t>
  </si>
  <si>
    <t>23. bánya teteje</t>
  </si>
  <si>
    <t>22. bánya teteje</t>
  </si>
  <si>
    <t>24. szikla</t>
  </si>
  <si>
    <t>25. mobil telefonos időmérő állomás</t>
  </si>
  <si>
    <t>27. gödör</t>
  </si>
  <si>
    <t>28. irányszög mérés</t>
  </si>
  <si>
    <t xml:space="preserve">A Ravasz és az Agy </t>
  </si>
  <si>
    <t>össz pont</t>
  </si>
  <si>
    <t>MVM-5</t>
  </si>
  <si>
    <t>dr. Kozubovics Dana
Batiscseva Natalia</t>
  </si>
  <si>
    <t>Gazdag család</t>
  </si>
  <si>
    <t>Gazdag László
Gazdag Lászlóné</t>
  </si>
  <si>
    <t>Vízkelety Bt.</t>
  </si>
  <si>
    <t>Taigiszerné Vízkelety Judit
Papanek Ernő
Papanek Ilona
Dr. Kassay Erzsébet</t>
  </si>
  <si>
    <t>Szentes Olivér</t>
  </si>
  <si>
    <t>Irányőr SE</t>
  </si>
  <si>
    <t>Bakonyi Aladár</t>
  </si>
  <si>
    <t>Szanki Szutyokbányászok</t>
  </si>
  <si>
    <t>Kékút</t>
  </si>
  <si>
    <t>Baric Ádám</t>
  </si>
  <si>
    <t>Sereghajtók</t>
  </si>
  <si>
    <t>Jackl Balázs
Várallyay Viktor</t>
  </si>
  <si>
    <t>Mágneses deklináció</t>
  </si>
  <si>
    <t>Rojcsek Gusztáv</t>
  </si>
  <si>
    <t>Budapesti Tájékozódási Túrabajnokság 
B csoport</t>
  </si>
  <si>
    <t>Országos Középfokú Tájékozódási Túrabajnokság 
B cspoport</t>
  </si>
  <si>
    <t>Gémes Októberfeszt 2023 A36-A50 kategória</t>
  </si>
  <si>
    <t>csapattagok</t>
  </si>
  <si>
    <t>sz. év</t>
  </si>
  <si>
    <t>1. Jellegfa számlálás</t>
  </si>
  <si>
    <t>2. jellegfa</t>
  </si>
  <si>
    <t>3. Kis mélyedés</t>
  </si>
  <si>
    <t>4. Kis szikla</t>
  </si>
  <si>
    <t>5. Távolságmérés</t>
  </si>
  <si>
    <t>6. Gödör - időmérő</t>
  </si>
  <si>
    <t>7. Jellegfa járás</t>
  </si>
  <si>
    <t>8. Szikla</t>
  </si>
  <si>
    <t>9. Szikla</t>
  </si>
  <si>
    <t>10. Rókavár</t>
  </si>
  <si>
    <t>11. Fejfa</t>
  </si>
  <si>
    <t>12. Szerkesztés</t>
  </si>
  <si>
    <t>13. Szárazárok</t>
  </si>
  <si>
    <t>14. Nagy szikla</t>
  </si>
  <si>
    <t>15. Beton rom</t>
  </si>
  <si>
    <t>16. Határkő</t>
  </si>
  <si>
    <t>17. MÁV kövek</t>
  </si>
  <si>
    <t>18. Időmérő állomás</t>
  </si>
  <si>
    <t>19. Három szikla</t>
  </si>
  <si>
    <t>20.  Bánya fal</t>
  </si>
  <si>
    <t>21. Kis szikla</t>
  </si>
  <si>
    <t>22. HSZ pont rom - Időmérő</t>
  </si>
  <si>
    <t>23. Sziklák</t>
  </si>
  <si>
    <t>24. Lapos töltés</t>
  </si>
  <si>
    <t>25. Zöldpont</t>
  </si>
  <si>
    <t>26. Sziklafal</t>
  </si>
  <si>
    <t>27. Iránymérés</t>
  </si>
  <si>
    <t>28. Szikla</t>
  </si>
  <si>
    <t>Cél</t>
  </si>
  <si>
    <t>feladat hiba</t>
  </si>
  <si>
    <t>idő hiba</t>
  </si>
  <si>
    <t>össz hibapont</t>
  </si>
  <si>
    <t>61 p
71 p</t>
  </si>
  <si>
    <t>63 m</t>
  </si>
  <si>
    <t>83 p
97 p</t>
  </si>
  <si>
    <t>17 p
20 p</t>
  </si>
  <si>
    <t>180°</t>
  </si>
  <si>
    <t>31 p
37 p</t>
  </si>
  <si>
    <t>Erőterv - MVM4</t>
  </si>
  <si>
    <t>Mórocz Imre
Volf István</t>
  </si>
  <si>
    <t>1966
1980</t>
  </si>
  <si>
    <t>Tiszagyöngye</t>
  </si>
  <si>
    <t>1965
1963
1988</t>
  </si>
  <si>
    <t>REZÉT III.</t>
  </si>
  <si>
    <t>Czikk József
Gelányi Zoltán
Franczva László</t>
  </si>
  <si>
    <t>1969
1964
1964</t>
  </si>
  <si>
    <t>Eltájolók</t>
  </si>
  <si>
    <t>Sándorfalvi János
Bodó Zajzon
Kerekes Viktor</t>
  </si>
  <si>
    <t>1975
1973
1977</t>
  </si>
  <si>
    <t>Kóbor Tisza</t>
  </si>
  <si>
    <t>Farkas János
Darnai Eszter</t>
  </si>
  <si>
    <t>1964
1977</t>
  </si>
  <si>
    <t>Kárpátok Őre</t>
  </si>
  <si>
    <t>Bóta Attila</t>
  </si>
  <si>
    <t>Tóth Éva
Molnárné Nemes Éva
Bánrévi Tamás</t>
  </si>
  <si>
    <t>Gémes Októberfeszt 2023 A60-A70-A80 kategória</t>
  </si>
  <si>
    <t>13. Nagy szikla</t>
  </si>
  <si>
    <t>14. Beton rom</t>
  </si>
  <si>
    <t>15. Határkő</t>
  </si>
  <si>
    <t>16. Időmérő állomás</t>
  </si>
  <si>
    <t>17. Három szikla</t>
  </si>
  <si>
    <t>18.  Bánya fal</t>
  </si>
  <si>
    <t>19. Kis szikla</t>
  </si>
  <si>
    <t>20. HSZ pont rom - Időmérő</t>
  </si>
  <si>
    <t>21. Sziklák</t>
  </si>
  <si>
    <t>22. Lapos töltés</t>
  </si>
  <si>
    <t>23. Zöldpont</t>
  </si>
  <si>
    <t>24. Sziklafal</t>
  </si>
  <si>
    <t>25. Iránymérés</t>
  </si>
  <si>
    <t>26. Szikla</t>
  </si>
  <si>
    <t>85 p
95 p
106 p</t>
  </si>
  <si>
    <t>77 p
86 p
97 p</t>
  </si>
  <si>
    <t>23 p
26 p
30 p</t>
  </si>
  <si>
    <t>44 p
49 p
56 p</t>
  </si>
  <si>
    <t>Kőbarka</t>
  </si>
  <si>
    <t>Komoróczki András
Komoróczki Andrásné</t>
  </si>
  <si>
    <t>1951
1953</t>
  </si>
  <si>
    <t>Kőbányai Barangolók</t>
  </si>
  <si>
    <t>Marx István</t>
  </si>
  <si>
    <t xml:space="preserve">MVM 2 </t>
  </si>
  <si>
    <t>Kozma Imre
Fornay Péter
Járai Béla</t>
  </si>
  <si>
    <t>1965
1944
1950</t>
  </si>
  <si>
    <t>Kokesz és Mici</t>
  </si>
  <si>
    <t>Kókai Péter
Mihályi Zsolt
Orosz Bence
Orosz Blanka</t>
  </si>
  <si>
    <t>1949
1983
2012
2014</t>
  </si>
  <si>
    <t>VVV Turbócsigák</t>
  </si>
  <si>
    <t>Magyar Lajos
Magyar Emőke</t>
  </si>
  <si>
    <t>1959
1965</t>
  </si>
  <si>
    <t>Mozgó Bója</t>
  </si>
  <si>
    <t>Németh Gábor
Németh Krisztina
Tóth Béla</t>
  </si>
  <si>
    <t>1954
1955
1963</t>
  </si>
  <si>
    <t>Kinizsi - MOL</t>
  </si>
  <si>
    <t>Kovalik András
Lelkes Péter</t>
  </si>
  <si>
    <t>1940
1940</t>
  </si>
  <si>
    <t>Varga István
Laluszka Levente
Tumbász Márton</t>
  </si>
  <si>
    <t>1. kivágott jellegfák számolása</t>
  </si>
  <si>
    <t>2 db fánál kellett igazolni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</si>
</sst>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7" x14ac:knownFonts="1">
    <font>
      <sz val="10"/>
      <name val="MS Sans Serif"/>
      <family val="2"/>
      <charset val="238"/>
    </font>
    <font>
      <u/>
      <sz val="10"/>
      <color indexed="12"/>
      <name val="Arial CE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u/>
      <sz val="12"/>
      <color indexed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color theme="9" tint="-0.499984740745262"/>
      <name val="Times New Roman"/>
      <family val="1"/>
      <charset val="238"/>
    </font>
    <font>
      <u/>
      <sz val="12"/>
      <name val="Times New Roman"/>
      <family val="1"/>
      <charset val="238"/>
    </font>
    <font>
      <b/>
      <vertAlign val="superscript"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rgb="FF6633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rgb="FF0070C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 CE"/>
      <family val="1"/>
    </font>
  </fonts>
  <fills count="20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theme="5" tint="0.59999389629810485"/>
        <bgColor indexed="27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27"/>
      </patternFill>
    </fill>
    <fill>
      <patternFill patternType="solid">
        <fgColor theme="8" tint="0.7999816888943144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27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27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27"/>
      </patternFill>
    </fill>
    <fill>
      <patternFill patternType="solid">
        <fgColor rgb="FFFFFFCC"/>
        <bgColor indexed="4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 tint="-9.9978637043366805E-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6" fillId="0" borderId="0"/>
  </cellStyleXfs>
  <cellXfs count="22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1" applyNumberFormat="1" applyFont="1" applyFill="1" applyBorder="1" applyAlignment="1" applyProtection="1">
      <alignment vertical="center" wrapText="1"/>
    </xf>
    <xf numFmtId="20" fontId="2" fillId="0" borderId="0" xfId="0" applyNumberFormat="1" applyFont="1"/>
    <xf numFmtId="164" fontId="2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20" fontId="2" fillId="0" borderId="0" xfId="0" applyNumberFormat="1" applyFont="1" applyAlignment="1">
      <alignment horizontal="center" vertical="center"/>
    </xf>
    <xf numFmtId="2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textRotation="90" wrapText="1"/>
    </xf>
    <xf numFmtId="20" fontId="3" fillId="0" borderId="0" xfId="0" applyNumberFormat="1" applyFont="1" applyAlignment="1">
      <alignment horizontal="center" vertical="center" textRotation="90" wrapText="1"/>
    </xf>
    <xf numFmtId="0" fontId="5" fillId="0" borderId="0" xfId="0" applyFont="1" applyAlignment="1">
      <alignment horizontal="center" vertical="center" textRotation="90" wrapText="1"/>
    </xf>
    <xf numFmtId="20" fontId="3" fillId="0" borderId="0" xfId="0" applyNumberFormat="1" applyFont="1" applyAlignment="1">
      <alignment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textRotation="90" wrapText="1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/>
    </xf>
    <xf numFmtId="164" fontId="2" fillId="0" borderId="2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7" xfId="0" applyFont="1" applyBorder="1" applyAlignment="1">
      <alignment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2" fontId="3" fillId="0" borderId="23" xfId="0" applyNumberFormat="1" applyFont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textRotation="90" wrapText="1"/>
    </xf>
    <xf numFmtId="2" fontId="3" fillId="8" borderId="8" xfId="0" applyNumberFormat="1" applyFont="1" applyFill="1" applyBorder="1" applyAlignment="1">
      <alignment horizontal="center" vertical="center" wrapText="1"/>
    </xf>
    <xf numFmtId="2" fontId="3" fillId="8" borderId="18" xfId="0" applyNumberFormat="1" applyFont="1" applyFill="1" applyBorder="1" applyAlignment="1">
      <alignment horizontal="center" vertical="center" wrapText="1"/>
    </xf>
    <xf numFmtId="2" fontId="3" fillId="4" borderId="8" xfId="0" applyNumberFormat="1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textRotation="90" wrapText="1"/>
    </xf>
    <xf numFmtId="2" fontId="3" fillId="4" borderId="8" xfId="0" applyNumberFormat="1" applyFont="1" applyFill="1" applyBorder="1" applyAlignment="1">
      <alignment horizontal="center" vertical="center"/>
    </xf>
    <xf numFmtId="2" fontId="3" fillId="8" borderId="8" xfId="0" applyNumberFormat="1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18" fontId="3" fillId="3" borderId="10" xfId="0" applyNumberFormat="1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3" fillId="8" borderId="7" xfId="0" applyNumberFormat="1" applyFont="1" applyFill="1" applyBorder="1" applyAlignment="1">
      <alignment horizontal="center" vertical="center" wrapText="1"/>
    </xf>
    <xf numFmtId="0" fontId="3" fillId="8" borderId="18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2" fontId="3" fillId="4" borderId="7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2" fontId="3" fillId="0" borderId="29" xfId="0" applyNumberFormat="1" applyFont="1" applyBorder="1" applyAlignment="1">
      <alignment horizontal="center" vertical="center" wrapText="1"/>
    </xf>
    <xf numFmtId="0" fontId="2" fillId="0" borderId="8" xfId="0" applyFont="1" applyBorder="1"/>
    <xf numFmtId="0" fontId="3" fillId="0" borderId="8" xfId="0" applyFont="1" applyBorder="1" applyAlignment="1">
      <alignment horizontal="center" vertical="center"/>
    </xf>
    <xf numFmtId="0" fontId="2" fillId="0" borderId="30" xfId="0" applyFont="1" applyBorder="1" applyAlignment="1">
      <alignment vertical="center"/>
    </xf>
    <xf numFmtId="0" fontId="3" fillId="4" borderId="6" xfId="0" applyFont="1" applyFill="1" applyBorder="1" applyAlignment="1">
      <alignment horizontal="center" textRotation="90" wrapText="1"/>
    </xf>
    <xf numFmtId="0" fontId="2" fillId="0" borderId="13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2" fontId="3" fillId="8" borderId="22" xfId="0" applyNumberFormat="1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textRotation="90" wrapText="1"/>
    </xf>
    <xf numFmtId="0" fontId="3" fillId="9" borderId="10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 wrapText="1"/>
    </xf>
    <xf numFmtId="0" fontId="3" fillId="11" borderId="13" xfId="0" applyFont="1" applyFill="1" applyBorder="1" applyAlignment="1">
      <alignment horizontal="center" textRotation="90" wrapText="1"/>
    </xf>
    <xf numFmtId="0" fontId="3" fillId="11" borderId="10" xfId="0" applyFont="1" applyFill="1" applyBorder="1" applyAlignment="1">
      <alignment horizontal="center" vertical="center" wrapText="1"/>
    </xf>
    <xf numFmtId="0" fontId="2" fillId="12" borderId="20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2" borderId="17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5" xfId="0" applyFont="1" applyFill="1" applyBorder="1" applyAlignment="1">
      <alignment horizontal="center" vertical="center" wrapText="1"/>
    </xf>
    <xf numFmtId="0" fontId="3" fillId="11" borderId="10" xfId="0" applyFont="1" applyFill="1" applyBorder="1" applyAlignment="1">
      <alignment horizontal="center" vertical="center"/>
    </xf>
    <xf numFmtId="20" fontId="3" fillId="11" borderId="10" xfId="0" applyNumberFormat="1" applyFont="1" applyFill="1" applyBorder="1" applyAlignment="1">
      <alignment horizontal="center" vertical="center"/>
    </xf>
    <xf numFmtId="0" fontId="3" fillId="5" borderId="32" xfId="0" applyFont="1" applyFill="1" applyBorder="1" applyAlignment="1">
      <alignment horizontal="center" textRotation="90" wrapText="1"/>
    </xf>
    <xf numFmtId="20" fontId="3" fillId="5" borderId="33" xfId="0" applyNumberFormat="1" applyFont="1" applyFill="1" applyBorder="1" applyAlignment="1">
      <alignment horizontal="center" vertical="center"/>
    </xf>
    <xf numFmtId="0" fontId="2" fillId="10" borderId="32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textRotation="90" wrapText="1"/>
    </xf>
    <xf numFmtId="0" fontId="3" fillId="9" borderId="10" xfId="0" applyFont="1" applyFill="1" applyBorder="1" applyAlignment="1">
      <alignment horizontal="center" vertical="center" wrapText="1"/>
    </xf>
    <xf numFmtId="0" fontId="3" fillId="13" borderId="14" xfId="0" applyFont="1" applyFill="1" applyBorder="1" applyAlignment="1">
      <alignment horizontal="center" textRotation="90" wrapText="1"/>
    </xf>
    <xf numFmtId="0" fontId="3" fillId="14" borderId="11" xfId="0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49" fontId="3" fillId="9" borderId="10" xfId="0" applyNumberFormat="1" applyFont="1" applyFill="1" applyBorder="1" applyAlignment="1">
      <alignment horizontal="center" vertical="center"/>
    </xf>
    <xf numFmtId="18" fontId="3" fillId="9" borderId="10" xfId="0" applyNumberFormat="1" applyFont="1" applyFill="1" applyBorder="1" applyAlignment="1">
      <alignment horizontal="left" vertical="center" textRotation="90" wrapText="1"/>
    </xf>
    <xf numFmtId="0" fontId="6" fillId="8" borderId="20" xfId="0" applyFont="1" applyFill="1" applyBorder="1" applyAlignment="1">
      <alignment vertical="center" wrapText="1"/>
    </xf>
    <xf numFmtId="0" fontId="6" fillId="8" borderId="1" xfId="0" applyFont="1" applyFill="1" applyBorder="1" applyAlignment="1">
      <alignment vertical="center" wrapText="1"/>
    </xf>
    <xf numFmtId="0" fontId="9" fillId="8" borderId="17" xfId="0" applyFont="1" applyFill="1" applyBorder="1" applyAlignment="1">
      <alignment horizontal="left" vertical="center" wrapText="1"/>
    </xf>
    <xf numFmtId="0" fontId="9" fillId="8" borderId="17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12" borderId="13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12" borderId="31" xfId="0" applyFont="1" applyFill="1" applyBorder="1" applyAlignment="1">
      <alignment horizontal="center" vertical="center" wrapText="1"/>
    </xf>
    <xf numFmtId="0" fontId="3" fillId="8" borderId="27" xfId="0" applyFont="1" applyFill="1" applyBorder="1" applyAlignment="1">
      <alignment horizontal="center" vertical="center"/>
    </xf>
    <xf numFmtId="0" fontId="2" fillId="10" borderId="20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 wrapText="1"/>
    </xf>
    <xf numFmtId="0" fontId="2" fillId="12" borderId="34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6" fillId="8" borderId="13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horizontal="left" vertical="center" wrapText="1"/>
    </xf>
    <xf numFmtId="0" fontId="2" fillId="12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vertical="center" wrapText="1"/>
    </xf>
    <xf numFmtId="0" fontId="2" fillId="12" borderId="31" xfId="0" applyFont="1" applyFill="1" applyBorder="1" applyAlignment="1">
      <alignment vertical="center" wrapText="1"/>
    </xf>
    <xf numFmtId="0" fontId="2" fillId="12" borderId="17" xfId="0" applyFont="1" applyFill="1" applyBorder="1" applyAlignment="1">
      <alignment horizontal="left" vertical="center" wrapText="1"/>
    </xf>
    <xf numFmtId="0" fontId="2" fillId="12" borderId="5" xfId="0" applyFont="1" applyFill="1" applyBorder="1" applyAlignment="1">
      <alignment horizontal="left" vertical="center" wrapText="1"/>
    </xf>
    <xf numFmtId="0" fontId="3" fillId="12" borderId="24" xfId="0" applyFont="1" applyFill="1" applyBorder="1" applyAlignment="1">
      <alignment horizontal="center" textRotation="90" wrapText="1"/>
    </xf>
    <xf numFmtId="2" fontId="3" fillId="12" borderId="8" xfId="0" applyNumberFormat="1" applyFont="1" applyFill="1" applyBorder="1" applyAlignment="1">
      <alignment horizontal="center" vertical="center" wrapText="1"/>
    </xf>
    <xf numFmtId="2" fontId="3" fillId="12" borderId="18" xfId="0" applyNumberFormat="1" applyFont="1" applyFill="1" applyBorder="1" applyAlignment="1">
      <alignment horizontal="center" vertical="center" wrapText="1"/>
    </xf>
    <xf numFmtId="2" fontId="3" fillId="12" borderId="8" xfId="0" applyNumberFormat="1" applyFont="1" applyFill="1" applyBorder="1" applyAlignment="1">
      <alignment horizontal="center" vertical="center"/>
    </xf>
    <xf numFmtId="0" fontId="3" fillId="12" borderId="6" xfId="0" applyFont="1" applyFill="1" applyBorder="1" applyAlignment="1">
      <alignment horizontal="center" textRotation="90" wrapText="1"/>
    </xf>
    <xf numFmtId="0" fontId="3" fillId="8" borderId="24" xfId="0" applyFont="1" applyFill="1" applyBorder="1" applyAlignment="1">
      <alignment horizontal="center" textRotation="90" wrapText="1"/>
    </xf>
    <xf numFmtId="2" fontId="3" fillId="8" borderId="28" xfId="0" applyNumberFormat="1" applyFont="1" applyFill="1" applyBorder="1" applyAlignment="1">
      <alignment horizontal="center" vertical="center" wrapText="1"/>
    </xf>
    <xf numFmtId="2" fontId="3" fillId="8" borderId="36" xfId="0" applyNumberFormat="1" applyFont="1" applyFill="1" applyBorder="1" applyAlignment="1">
      <alignment horizontal="center" vertical="center" wrapText="1"/>
    </xf>
    <xf numFmtId="2" fontId="3" fillId="8" borderId="28" xfId="0" applyNumberFormat="1" applyFont="1" applyFill="1" applyBorder="1" applyAlignment="1">
      <alignment horizontal="center" vertical="center"/>
    </xf>
    <xf numFmtId="2" fontId="3" fillId="8" borderId="37" xfId="0" applyNumberFormat="1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textRotation="90" wrapText="1"/>
    </xf>
    <xf numFmtId="0" fontId="2" fillId="0" borderId="23" xfId="0" applyFont="1" applyBorder="1" applyAlignment="1">
      <alignment vertical="center"/>
    </xf>
    <xf numFmtId="0" fontId="2" fillId="0" borderId="23" xfId="0" applyFont="1" applyBorder="1"/>
    <xf numFmtId="0" fontId="2" fillId="0" borderId="25" xfId="0" applyFont="1" applyBorder="1"/>
    <xf numFmtId="2" fontId="3" fillId="12" borderId="3" xfId="0" applyNumberFormat="1" applyFont="1" applyFill="1" applyBorder="1" applyAlignment="1">
      <alignment horizontal="center" vertical="center" wrapText="1"/>
    </xf>
    <xf numFmtId="0" fontId="2" fillId="12" borderId="3" xfId="0" applyFont="1" applyFill="1" applyBorder="1"/>
    <xf numFmtId="2" fontId="3" fillId="12" borderId="38" xfId="0" applyNumberFormat="1" applyFont="1" applyFill="1" applyBorder="1" applyAlignment="1">
      <alignment horizontal="center" vertical="center"/>
    </xf>
    <xf numFmtId="2" fontId="3" fillId="8" borderId="26" xfId="0" applyNumberFormat="1" applyFont="1" applyFill="1" applyBorder="1" applyAlignment="1">
      <alignment horizontal="center" vertical="center" wrapText="1"/>
    </xf>
    <xf numFmtId="2" fontId="3" fillId="12" borderId="39" xfId="0" applyNumberFormat="1" applyFont="1" applyFill="1" applyBorder="1" applyAlignment="1">
      <alignment horizontal="center" vertical="center" wrapText="1"/>
    </xf>
    <xf numFmtId="0" fontId="2" fillId="8" borderId="35" xfId="0" applyFont="1" applyFill="1" applyBorder="1" applyAlignment="1">
      <alignment vertical="center"/>
    </xf>
    <xf numFmtId="0" fontId="2" fillId="12" borderId="11" xfId="0" applyFont="1" applyFill="1" applyBorder="1" applyAlignment="1">
      <alignment vertical="center"/>
    </xf>
    <xf numFmtId="2" fontId="3" fillId="8" borderId="40" xfId="0" applyNumberFormat="1" applyFont="1" applyFill="1" applyBorder="1" applyAlignment="1">
      <alignment horizontal="center" vertical="center" wrapText="1"/>
    </xf>
    <xf numFmtId="2" fontId="3" fillId="12" borderId="40" xfId="0" applyNumberFormat="1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vertical="center"/>
    </xf>
    <xf numFmtId="0" fontId="2" fillId="12" borderId="6" xfId="0" applyFont="1" applyFill="1" applyBorder="1" applyAlignment="1">
      <alignment vertical="center"/>
    </xf>
    <xf numFmtId="0" fontId="10" fillId="16" borderId="19" xfId="0" applyFont="1" applyFill="1" applyBorder="1" applyAlignment="1">
      <alignment horizontal="center" vertical="center" wrapText="1"/>
    </xf>
    <xf numFmtId="0" fontId="10" fillId="16" borderId="20" xfId="0" applyFont="1" applyFill="1" applyBorder="1" applyAlignment="1">
      <alignment horizontal="center" vertical="center" wrapText="1"/>
    </xf>
    <xf numFmtId="0" fontId="10" fillId="16" borderId="20" xfId="0" applyFont="1" applyFill="1" applyBorder="1" applyAlignment="1">
      <alignment horizontal="center" textRotation="90" wrapText="1"/>
    </xf>
    <xf numFmtId="0" fontId="10" fillId="17" borderId="20" xfId="0" applyFont="1" applyFill="1" applyBorder="1" applyAlignment="1">
      <alignment horizontal="center" textRotation="90" wrapText="1"/>
    </xf>
    <xf numFmtId="0" fontId="10" fillId="18" borderId="20" xfId="0" applyFont="1" applyFill="1" applyBorder="1" applyAlignment="1">
      <alignment horizontal="center" textRotation="90" wrapText="1"/>
    </xf>
    <xf numFmtId="0" fontId="10" fillId="19" borderId="43" xfId="0" applyFont="1" applyFill="1" applyBorder="1" applyAlignment="1">
      <alignment horizontal="center" textRotation="90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8" borderId="5" xfId="0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horizontal="center" vertical="center" textRotation="90" wrapText="1"/>
    </xf>
    <xf numFmtId="0" fontId="12" fillId="0" borderId="5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0" fillId="0" borderId="15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5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1" fillId="0" borderId="15" xfId="0" applyFont="1" applyBorder="1" applyAlignment="1">
      <alignment horizontal="center" vertical="center"/>
    </xf>
    <xf numFmtId="0" fontId="14" fillId="12" borderId="15" xfId="0" applyFont="1" applyFill="1" applyBorder="1" applyAlignment="1">
      <alignment horizontal="center" vertical="center"/>
    </xf>
    <xf numFmtId="0" fontId="14" fillId="12" borderId="1" xfId="0" applyFont="1" applyFill="1" applyBorder="1" applyAlignment="1">
      <alignment horizontal="center" vertical="center" wrapText="1"/>
    </xf>
    <xf numFmtId="0" fontId="14" fillId="12" borderId="5" xfId="0" applyFont="1" applyFill="1" applyBorder="1" applyAlignment="1">
      <alignment horizontal="center" vertical="center" wrapText="1"/>
    </xf>
    <xf numFmtId="0" fontId="14" fillId="12" borderId="1" xfId="0" applyFont="1" applyFill="1" applyBorder="1" applyAlignment="1">
      <alignment horizontal="center" vertical="center"/>
    </xf>
    <xf numFmtId="0" fontId="14" fillId="12" borderId="5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left" vertical="center" wrapText="1"/>
    </xf>
    <xf numFmtId="1" fontId="11" fillId="0" borderId="20" xfId="0" applyNumberFormat="1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1" fontId="13" fillId="0" borderId="43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1" fontId="13" fillId="0" borderId="3" xfId="0" applyNumberFormat="1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0" fillId="0" borderId="5" xfId="0" applyNumberFormat="1" applyFont="1" applyBorder="1" applyAlignment="1">
      <alignment horizontal="center" vertical="center" wrapText="1"/>
    </xf>
    <xf numFmtId="1" fontId="13" fillId="0" borderId="38" xfId="0" applyNumberFormat="1" applyFont="1" applyBorder="1" applyAlignment="1">
      <alignment horizontal="center" vertical="center"/>
    </xf>
    <xf numFmtId="1" fontId="14" fillId="12" borderId="20" xfId="0" applyNumberFormat="1" applyFont="1" applyFill="1" applyBorder="1" applyAlignment="1">
      <alignment horizontal="center" vertical="center" wrapText="1"/>
    </xf>
    <xf numFmtId="1" fontId="14" fillId="12" borderId="1" xfId="0" applyNumberFormat="1" applyFont="1" applyFill="1" applyBorder="1" applyAlignment="1">
      <alignment horizontal="center" vertical="center" wrapText="1"/>
    </xf>
    <xf numFmtId="1" fontId="14" fillId="12" borderId="5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4" borderId="5" xfId="0" applyFont="1" applyFill="1" applyBorder="1" applyAlignment="1">
      <alignment horizontal="center" vertical="center"/>
    </xf>
    <xf numFmtId="0" fontId="3" fillId="8" borderId="38" xfId="0" applyFont="1" applyFill="1" applyBorder="1" applyAlignment="1">
      <alignment horizontal="center" vertical="center"/>
    </xf>
    <xf numFmtId="0" fontId="2" fillId="8" borderId="22" xfId="0" applyFont="1" applyFill="1" applyBorder="1"/>
    <xf numFmtId="0" fontId="2" fillId="4" borderId="22" xfId="0" applyFont="1" applyFill="1" applyBorder="1"/>
    <xf numFmtId="0" fontId="3" fillId="15" borderId="41" xfId="0" applyFont="1" applyFill="1" applyBorder="1" applyAlignment="1">
      <alignment horizontal="center" vertical="center"/>
    </xf>
    <xf numFmtId="0" fontId="3" fillId="15" borderId="21" xfId="0" applyFont="1" applyFill="1" applyBorder="1" applyAlignment="1">
      <alignment horizontal="center" vertical="center"/>
    </xf>
    <xf numFmtId="0" fontId="3" fillId="15" borderId="42" xfId="0" applyFont="1" applyFill="1" applyBorder="1" applyAlignment="1">
      <alignment horizontal="center" vertical="center"/>
    </xf>
    <xf numFmtId="0" fontId="10" fillId="15" borderId="41" xfId="0" applyFont="1" applyFill="1" applyBorder="1" applyAlignment="1">
      <alignment horizontal="center" vertical="center"/>
    </xf>
    <xf numFmtId="0" fontId="10" fillId="15" borderId="21" xfId="0" applyFont="1" applyFill="1" applyBorder="1" applyAlignment="1">
      <alignment horizontal="center" vertical="center"/>
    </xf>
    <xf numFmtId="0" fontId="10" fillId="15" borderId="42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left" vertical="center" textRotation="90" wrapText="1"/>
    </xf>
  </cellXfs>
  <cellStyles count="3">
    <cellStyle name="Hiperhivatkozás" xfId="1" xr:uid="{00000000-0005-0000-0000-000000000000}"/>
    <cellStyle name="Normál" xfId="0" builtinId="0"/>
    <cellStyle name="Normál 4" xfId="2" xr:uid="{2DBE07B9-5FEB-4E9C-838A-A4A84CEF92EE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FF99CC"/>
      <rgbColor rgb="00CC99FF"/>
      <rgbColor rgb="00FFCC99"/>
      <rgbColor rgb="003366FF"/>
      <rgbColor rgb="0069FFFF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FF99"/>
      <color rgb="FF66CCFF"/>
      <color rgb="FFCCE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3"/>
  <sheetViews>
    <sheetView tabSelected="1" zoomScale="50" zoomScaleNormal="50" workbookViewId="0">
      <selection activeCell="AR3" sqref="AR3"/>
    </sheetView>
  </sheetViews>
  <sheetFormatPr defaultColWidth="11.109375" defaultRowHeight="15.6" x14ac:dyDescent="0.3"/>
  <cols>
    <col min="1" max="1" width="11.44140625" style="1" customWidth="1"/>
    <col min="2" max="2" width="22.21875" style="2" customWidth="1"/>
    <col min="3" max="3" width="23.21875" style="2" customWidth="1"/>
    <col min="4" max="4" width="4.33203125" style="13" bestFit="1" customWidth="1"/>
    <col min="5" max="6" width="4.33203125" style="3" bestFit="1" customWidth="1"/>
    <col min="7" max="7" width="4.109375" style="3" bestFit="1" customWidth="1"/>
    <col min="8" max="8" width="5.109375" style="3" bestFit="1" customWidth="1"/>
    <col min="9" max="9" width="5" style="3" customWidth="1"/>
    <col min="10" max="10" width="5.109375" style="3" bestFit="1" customWidth="1"/>
    <col min="11" max="11" width="10.5546875" style="3" customWidth="1"/>
    <col min="12" max="12" width="5.44140625" style="3" bestFit="1" customWidth="1"/>
    <col min="13" max="13" width="5.33203125" style="3" bestFit="1" customWidth="1"/>
    <col min="14" max="14" width="5.109375" style="3" bestFit="1" customWidth="1"/>
    <col min="15" max="15" width="5.44140625" style="3" customWidth="1"/>
    <col min="16" max="16" width="4.109375" style="3" bestFit="1" customWidth="1"/>
    <col min="17" max="30" width="5.109375" style="3" bestFit="1" customWidth="1"/>
    <col min="31" max="31" width="6.6640625" style="3" customWidth="1"/>
    <col min="32" max="32" width="6.6640625" style="3" bestFit="1" customWidth="1"/>
    <col min="33" max="35" width="6.6640625" style="3" customWidth="1"/>
    <col min="36" max="36" width="6.44140625" style="3" bestFit="1" customWidth="1"/>
    <col min="37" max="37" width="3.109375" style="3" customWidth="1"/>
    <col min="38" max="38" width="11" style="3" customWidth="1"/>
    <col min="39" max="39" width="11.33203125" style="3" customWidth="1"/>
    <col min="40" max="40" width="3.6640625" style="3" customWidth="1"/>
    <col min="41" max="41" width="11.109375" style="3" customWidth="1"/>
    <col min="42" max="16384" width="11.109375" style="3"/>
  </cols>
  <sheetData>
    <row r="1" spans="1:42" s="4" customFormat="1" ht="177" customHeight="1" thickBot="1" x14ac:dyDescent="0.3">
      <c r="A1" s="25" t="s">
        <v>0</v>
      </c>
      <c r="B1" s="26" t="s">
        <v>1</v>
      </c>
      <c r="C1" s="26" t="s">
        <v>2</v>
      </c>
      <c r="D1" s="74" t="s">
        <v>205</v>
      </c>
      <c r="E1" s="27" t="s">
        <v>21</v>
      </c>
      <c r="F1" s="27" t="s">
        <v>65</v>
      </c>
      <c r="G1" s="27" t="s">
        <v>66</v>
      </c>
      <c r="H1" s="27" t="s">
        <v>67</v>
      </c>
      <c r="I1" s="74" t="s">
        <v>68</v>
      </c>
      <c r="J1" s="80" t="s">
        <v>69</v>
      </c>
      <c r="K1" s="74" t="s">
        <v>70</v>
      </c>
      <c r="L1" s="27" t="s">
        <v>71</v>
      </c>
      <c r="M1" s="27" t="s">
        <v>31</v>
      </c>
      <c r="N1" s="74" t="s">
        <v>72</v>
      </c>
      <c r="O1" s="27" t="s">
        <v>73</v>
      </c>
      <c r="P1" s="27" t="s">
        <v>33</v>
      </c>
      <c r="Q1" s="27" t="s">
        <v>74</v>
      </c>
      <c r="R1" s="27" t="s">
        <v>75</v>
      </c>
      <c r="S1" s="74" t="s">
        <v>76</v>
      </c>
      <c r="T1" s="74" t="s">
        <v>78</v>
      </c>
      <c r="U1" s="80" t="s">
        <v>38</v>
      </c>
      <c r="V1" s="74" t="s">
        <v>39</v>
      </c>
      <c r="W1" s="27" t="s">
        <v>9</v>
      </c>
      <c r="X1" s="27" t="s">
        <v>17</v>
      </c>
      <c r="Y1" s="27" t="s">
        <v>80</v>
      </c>
      <c r="Z1" s="27" t="s">
        <v>81</v>
      </c>
      <c r="AA1" s="27" t="s">
        <v>83</v>
      </c>
      <c r="AB1" s="80" t="s">
        <v>84</v>
      </c>
      <c r="AC1" s="27" t="s">
        <v>10</v>
      </c>
      <c r="AD1" s="27" t="s">
        <v>85</v>
      </c>
      <c r="AE1" s="74" t="s">
        <v>86</v>
      </c>
      <c r="AF1" s="80" t="s">
        <v>3</v>
      </c>
      <c r="AG1" s="89" t="s">
        <v>50</v>
      </c>
      <c r="AH1" s="89" t="s">
        <v>51</v>
      </c>
      <c r="AI1" s="89" t="s">
        <v>52</v>
      </c>
      <c r="AJ1" s="94" t="s">
        <v>88</v>
      </c>
      <c r="AL1" s="51" t="s">
        <v>4</v>
      </c>
      <c r="AM1" s="129" t="s">
        <v>105</v>
      </c>
      <c r="AN1" s="135"/>
      <c r="AO1" s="130" t="s">
        <v>7</v>
      </c>
      <c r="AP1" s="125" t="s">
        <v>106</v>
      </c>
    </row>
    <row r="2" spans="1:42" s="10" customFormat="1" ht="55.2" customHeight="1" thickBot="1" x14ac:dyDescent="0.3">
      <c r="A2" s="22"/>
      <c r="B2" s="23"/>
      <c r="C2" s="23"/>
      <c r="D2" s="75" t="s">
        <v>27</v>
      </c>
      <c r="E2" s="23"/>
      <c r="F2" s="23"/>
      <c r="G2" s="23"/>
      <c r="H2" s="24"/>
      <c r="I2" s="75" t="s">
        <v>28</v>
      </c>
      <c r="J2" s="87"/>
      <c r="K2" s="220" t="s">
        <v>206</v>
      </c>
      <c r="L2" s="57"/>
      <c r="M2" s="24"/>
      <c r="N2" s="93"/>
      <c r="O2" s="24"/>
      <c r="P2" s="24"/>
      <c r="Q2" s="24"/>
      <c r="R2" s="23"/>
      <c r="S2" s="75" t="s">
        <v>77</v>
      </c>
      <c r="T2" s="75" t="s">
        <v>79</v>
      </c>
      <c r="U2" s="87"/>
      <c r="V2" s="75" t="s">
        <v>40</v>
      </c>
      <c r="W2" s="23"/>
      <c r="X2" s="23"/>
      <c r="Y2" s="23"/>
      <c r="Z2" s="23"/>
      <c r="AA2" s="23"/>
      <c r="AB2" s="87"/>
      <c r="AC2" s="23"/>
      <c r="AD2" s="24"/>
      <c r="AE2" s="93" t="s">
        <v>58</v>
      </c>
      <c r="AF2" s="88"/>
      <c r="AG2" s="90"/>
      <c r="AH2" s="90"/>
      <c r="AI2" s="90"/>
      <c r="AJ2" s="95"/>
      <c r="AL2" s="144"/>
      <c r="AM2" s="145"/>
      <c r="AN2" s="136"/>
      <c r="AO2" s="148"/>
      <c r="AP2" s="149"/>
    </row>
    <row r="3" spans="1:42" ht="37.799999999999997" customHeight="1" x14ac:dyDescent="0.3">
      <c r="A3" s="45">
        <v>1</v>
      </c>
      <c r="B3" s="118" t="s">
        <v>89</v>
      </c>
      <c r="C3" s="118" t="s">
        <v>90</v>
      </c>
      <c r="D3" s="105">
        <v>10</v>
      </c>
      <c r="E3" s="71">
        <v>0</v>
      </c>
      <c r="F3" s="71">
        <v>0</v>
      </c>
      <c r="G3" s="71">
        <v>0</v>
      </c>
      <c r="H3" s="71">
        <v>0</v>
      </c>
      <c r="I3" s="105">
        <v>11</v>
      </c>
      <c r="J3" s="106">
        <v>20</v>
      </c>
      <c r="K3" s="105">
        <v>0</v>
      </c>
      <c r="L3" s="39">
        <v>0</v>
      </c>
      <c r="M3" s="39">
        <v>0</v>
      </c>
      <c r="N3" s="76">
        <v>0</v>
      </c>
      <c r="O3" s="39">
        <v>0</v>
      </c>
      <c r="P3" s="39">
        <v>0</v>
      </c>
      <c r="Q3" s="39">
        <v>0</v>
      </c>
      <c r="R3" s="39">
        <v>0</v>
      </c>
      <c r="S3" s="76">
        <v>0</v>
      </c>
      <c r="T3" s="76">
        <v>0</v>
      </c>
      <c r="U3" s="82">
        <v>0</v>
      </c>
      <c r="V3" s="76">
        <v>10</v>
      </c>
      <c r="W3" s="39">
        <v>0</v>
      </c>
      <c r="X3" s="39">
        <v>0</v>
      </c>
      <c r="Y3" s="39">
        <v>0</v>
      </c>
      <c r="Z3" s="39">
        <v>0</v>
      </c>
      <c r="AA3" s="39">
        <v>60</v>
      </c>
      <c r="AB3" s="82">
        <v>0</v>
      </c>
      <c r="AC3" s="39">
        <v>0</v>
      </c>
      <c r="AD3" s="39">
        <v>60</v>
      </c>
      <c r="AE3" s="76">
        <v>0</v>
      </c>
      <c r="AF3" s="82">
        <v>0</v>
      </c>
      <c r="AG3" s="111">
        <f>E3+F3+G3+H3+L3+M3+O3+P3+Q3+R3+W3+X3+Y3+Z3+AA3+AC3+AD3</f>
        <v>120</v>
      </c>
      <c r="AH3" s="111">
        <f>D3+I3+K3+N3+S3+T3+V3+AE3</f>
        <v>31</v>
      </c>
      <c r="AI3" s="111">
        <f>J3+U3+AB3+AF3</f>
        <v>20</v>
      </c>
      <c r="AJ3" s="96">
        <f>SUM(D3:AF3)</f>
        <v>171</v>
      </c>
      <c r="AK3" s="14"/>
      <c r="AL3" s="142">
        <v>101.4</v>
      </c>
      <c r="AM3" s="143"/>
      <c r="AN3" s="44"/>
      <c r="AO3" s="146">
        <v>101.4</v>
      </c>
      <c r="AP3" s="147"/>
    </row>
    <row r="4" spans="1:42" ht="40.5" customHeight="1" x14ac:dyDescent="0.3">
      <c r="A4" s="54">
        <v>2</v>
      </c>
      <c r="B4" s="119" t="s">
        <v>87</v>
      </c>
      <c r="C4" s="119" t="s">
        <v>14</v>
      </c>
      <c r="D4" s="77">
        <v>30</v>
      </c>
      <c r="E4" s="29">
        <v>0</v>
      </c>
      <c r="F4" s="29">
        <v>60</v>
      </c>
      <c r="G4" s="29">
        <v>0</v>
      </c>
      <c r="H4" s="29">
        <v>0</v>
      </c>
      <c r="I4" s="77">
        <v>0</v>
      </c>
      <c r="J4" s="83">
        <v>0</v>
      </c>
      <c r="K4" s="77">
        <v>15</v>
      </c>
      <c r="L4" s="29">
        <v>0</v>
      </c>
      <c r="M4" s="29">
        <v>0</v>
      </c>
      <c r="N4" s="77">
        <v>0</v>
      </c>
      <c r="O4" s="56">
        <v>0</v>
      </c>
      <c r="P4" s="56">
        <v>0</v>
      </c>
      <c r="Q4" s="56">
        <v>60</v>
      </c>
      <c r="R4" s="56">
        <v>0</v>
      </c>
      <c r="S4" s="108">
        <v>0</v>
      </c>
      <c r="T4" s="108">
        <v>0</v>
      </c>
      <c r="U4" s="107">
        <v>0</v>
      </c>
      <c r="V4" s="108">
        <v>20</v>
      </c>
      <c r="W4" s="56">
        <v>0</v>
      </c>
      <c r="X4" s="56">
        <v>0</v>
      </c>
      <c r="Y4" s="56">
        <v>0</v>
      </c>
      <c r="Z4" s="56">
        <v>0</v>
      </c>
      <c r="AA4" s="56">
        <v>0</v>
      </c>
      <c r="AB4" s="107">
        <v>0</v>
      </c>
      <c r="AC4" s="56">
        <v>0</v>
      </c>
      <c r="AD4" s="56">
        <v>0</v>
      </c>
      <c r="AE4" s="108">
        <v>10</v>
      </c>
      <c r="AF4" s="107">
        <v>0</v>
      </c>
      <c r="AG4" s="79">
        <f>E4+F4+G4+H4+L4+M4+O4+P4+Q4+R4+W4+X4+Y4+Z4+AA4+AC4+AD4</f>
        <v>120</v>
      </c>
      <c r="AH4" s="79">
        <f>D4+I4+K4+N4+S4+T4+V4+AE4</f>
        <v>75</v>
      </c>
      <c r="AI4" s="79">
        <f>J4+U4+AB4+AF4</f>
        <v>0</v>
      </c>
      <c r="AJ4" s="97">
        <f t="shared" ref="AJ4:AJ13" si="0">SUM(D4:AF4)</f>
        <v>195</v>
      </c>
      <c r="AK4" s="14"/>
      <c r="AL4" s="131">
        <v>100.05</v>
      </c>
      <c r="AM4" s="139"/>
      <c r="AN4" s="44"/>
      <c r="AO4" s="48">
        <v>100.05</v>
      </c>
      <c r="AP4" s="126"/>
    </row>
    <row r="5" spans="1:42" ht="32.25" customHeight="1" x14ac:dyDescent="0.3">
      <c r="A5" s="54">
        <v>3</v>
      </c>
      <c r="B5" s="101" t="s">
        <v>15</v>
      </c>
      <c r="C5" s="101" t="s">
        <v>16</v>
      </c>
      <c r="D5" s="77">
        <v>10</v>
      </c>
      <c r="E5" s="29">
        <v>0</v>
      </c>
      <c r="F5" s="29">
        <v>60</v>
      </c>
      <c r="G5" s="29">
        <v>0</v>
      </c>
      <c r="H5" s="29">
        <v>0</v>
      </c>
      <c r="I5" s="77">
        <v>0</v>
      </c>
      <c r="J5" s="83">
        <v>0</v>
      </c>
      <c r="K5" s="77">
        <v>0</v>
      </c>
      <c r="L5" s="29">
        <v>0</v>
      </c>
      <c r="M5" s="29">
        <v>0</v>
      </c>
      <c r="N5" s="77">
        <v>0</v>
      </c>
      <c r="O5" s="56">
        <v>0</v>
      </c>
      <c r="P5" s="56">
        <v>0</v>
      </c>
      <c r="Q5" s="56">
        <v>0</v>
      </c>
      <c r="R5" s="56">
        <v>0</v>
      </c>
      <c r="S5" s="108">
        <v>0</v>
      </c>
      <c r="T5" s="108">
        <v>10</v>
      </c>
      <c r="U5" s="107">
        <v>0</v>
      </c>
      <c r="V5" s="108">
        <v>0</v>
      </c>
      <c r="W5" s="56">
        <v>0</v>
      </c>
      <c r="X5" s="56">
        <v>0</v>
      </c>
      <c r="Y5" s="56">
        <v>0</v>
      </c>
      <c r="Z5" s="56">
        <v>0</v>
      </c>
      <c r="AA5" s="56">
        <v>60</v>
      </c>
      <c r="AB5" s="107">
        <v>0</v>
      </c>
      <c r="AC5" s="56">
        <v>0</v>
      </c>
      <c r="AD5" s="56">
        <v>60</v>
      </c>
      <c r="AE5" s="108">
        <v>0</v>
      </c>
      <c r="AF5" s="107">
        <v>0</v>
      </c>
      <c r="AG5" s="79">
        <f t="shared" ref="AG5:AG13" si="1">E5+F5+G5+H5+L5+M5+O5+P5+Q5+R5+W5+X5+Y5+Z5+AA5+AC5+AD5</f>
        <v>180</v>
      </c>
      <c r="AH5" s="79">
        <f t="shared" ref="AH5:AH13" si="2">D5+I5+K5+N5+S5+T5+V5+AE5</f>
        <v>20</v>
      </c>
      <c r="AI5" s="79">
        <f t="shared" ref="AI5:AI13" si="3">J5+U5+AB5+AF5</f>
        <v>0</v>
      </c>
      <c r="AJ5" s="97">
        <f t="shared" si="0"/>
        <v>200</v>
      </c>
      <c r="AK5" s="14"/>
      <c r="AL5" s="131">
        <v>98.7</v>
      </c>
      <c r="AM5" s="139"/>
      <c r="AN5" s="44"/>
      <c r="AO5" s="48">
        <v>98.7</v>
      </c>
      <c r="AP5" s="126"/>
    </row>
    <row r="6" spans="1:42" ht="40.5" customHeight="1" x14ac:dyDescent="0.3">
      <c r="A6" s="59">
        <v>4</v>
      </c>
      <c r="B6" s="120" t="s">
        <v>91</v>
      </c>
      <c r="C6" s="120" t="s">
        <v>92</v>
      </c>
      <c r="D6" s="77">
        <v>30</v>
      </c>
      <c r="E6" s="29">
        <v>0</v>
      </c>
      <c r="F6" s="29">
        <v>0</v>
      </c>
      <c r="G6" s="29">
        <v>0</v>
      </c>
      <c r="H6" s="29">
        <v>0</v>
      </c>
      <c r="I6" s="77">
        <v>13</v>
      </c>
      <c r="J6" s="83">
        <v>0</v>
      </c>
      <c r="K6" s="77">
        <v>30</v>
      </c>
      <c r="L6" s="29">
        <v>0</v>
      </c>
      <c r="M6" s="29">
        <v>0</v>
      </c>
      <c r="N6" s="77">
        <v>0</v>
      </c>
      <c r="O6" s="56">
        <v>60</v>
      </c>
      <c r="P6" s="56">
        <v>0</v>
      </c>
      <c r="Q6" s="56">
        <v>0</v>
      </c>
      <c r="R6" s="56">
        <v>0</v>
      </c>
      <c r="S6" s="108">
        <v>0</v>
      </c>
      <c r="T6" s="108">
        <v>0</v>
      </c>
      <c r="U6" s="107">
        <v>20</v>
      </c>
      <c r="V6" s="108">
        <v>0</v>
      </c>
      <c r="W6" s="56">
        <v>0</v>
      </c>
      <c r="X6" s="56">
        <v>0</v>
      </c>
      <c r="Y6" s="56">
        <v>0</v>
      </c>
      <c r="Z6" s="56">
        <v>0</v>
      </c>
      <c r="AA6" s="56">
        <v>0</v>
      </c>
      <c r="AB6" s="107">
        <v>0</v>
      </c>
      <c r="AC6" s="56">
        <v>60</v>
      </c>
      <c r="AD6" s="56">
        <v>0</v>
      </c>
      <c r="AE6" s="108">
        <v>4</v>
      </c>
      <c r="AF6" s="107">
        <v>0</v>
      </c>
      <c r="AG6" s="79">
        <f t="shared" si="1"/>
        <v>120</v>
      </c>
      <c r="AH6" s="79">
        <f t="shared" si="2"/>
        <v>77</v>
      </c>
      <c r="AI6" s="79">
        <f t="shared" si="3"/>
        <v>20</v>
      </c>
      <c r="AJ6" s="97">
        <f t="shared" si="0"/>
        <v>217</v>
      </c>
      <c r="AK6" s="14"/>
      <c r="AL6" s="131"/>
      <c r="AM6" s="139">
        <v>101.4</v>
      </c>
      <c r="AN6" s="44"/>
      <c r="AO6" s="48"/>
      <c r="AP6" s="126">
        <v>101.4</v>
      </c>
    </row>
    <row r="7" spans="1:42" ht="63" customHeight="1" x14ac:dyDescent="0.3">
      <c r="A7" s="58">
        <v>5</v>
      </c>
      <c r="B7" s="120" t="s">
        <v>93</v>
      </c>
      <c r="C7" s="120" t="s">
        <v>94</v>
      </c>
      <c r="D7" s="77">
        <v>30</v>
      </c>
      <c r="E7" s="29">
        <v>0</v>
      </c>
      <c r="F7" s="29">
        <v>0</v>
      </c>
      <c r="G7" s="29">
        <v>0</v>
      </c>
      <c r="H7" s="29">
        <v>0</v>
      </c>
      <c r="I7" s="77">
        <v>0</v>
      </c>
      <c r="J7" s="83">
        <v>0</v>
      </c>
      <c r="K7" s="77">
        <v>30</v>
      </c>
      <c r="L7" s="29">
        <v>0</v>
      </c>
      <c r="M7" s="29">
        <v>0</v>
      </c>
      <c r="N7" s="77">
        <v>0</v>
      </c>
      <c r="O7" s="56">
        <v>60</v>
      </c>
      <c r="P7" s="56">
        <v>0</v>
      </c>
      <c r="Q7" s="56">
        <v>0</v>
      </c>
      <c r="R7" s="56">
        <v>0</v>
      </c>
      <c r="S7" s="108">
        <v>0</v>
      </c>
      <c r="T7" s="108">
        <v>0</v>
      </c>
      <c r="U7" s="107">
        <v>20</v>
      </c>
      <c r="V7" s="108">
        <v>0</v>
      </c>
      <c r="W7" s="56">
        <v>0</v>
      </c>
      <c r="X7" s="56">
        <v>0</v>
      </c>
      <c r="Y7" s="56">
        <v>0</v>
      </c>
      <c r="Z7" s="56">
        <v>0</v>
      </c>
      <c r="AA7" s="56">
        <v>60</v>
      </c>
      <c r="AB7" s="107">
        <v>0</v>
      </c>
      <c r="AC7" s="56">
        <v>0</v>
      </c>
      <c r="AD7" s="56">
        <v>0</v>
      </c>
      <c r="AE7" s="108">
        <v>4</v>
      </c>
      <c r="AF7" s="107">
        <v>22</v>
      </c>
      <c r="AG7" s="79">
        <f t="shared" si="1"/>
        <v>120</v>
      </c>
      <c r="AH7" s="79">
        <f t="shared" si="2"/>
        <v>64</v>
      </c>
      <c r="AI7" s="79">
        <f t="shared" si="3"/>
        <v>42</v>
      </c>
      <c r="AJ7" s="97">
        <f t="shared" si="0"/>
        <v>226</v>
      </c>
      <c r="AK7" s="14"/>
      <c r="AL7" s="131"/>
      <c r="AM7" s="139">
        <v>100.05</v>
      </c>
      <c r="AN7" s="44"/>
      <c r="AO7" s="48"/>
      <c r="AP7" s="126">
        <v>100.05</v>
      </c>
    </row>
    <row r="8" spans="1:42" ht="27" customHeight="1" x14ac:dyDescent="0.3">
      <c r="A8" s="42">
        <v>6</v>
      </c>
      <c r="B8" s="121"/>
      <c r="C8" s="121" t="s">
        <v>95</v>
      </c>
      <c r="D8" s="77">
        <v>0</v>
      </c>
      <c r="E8" s="29">
        <v>0</v>
      </c>
      <c r="F8" s="29">
        <v>0</v>
      </c>
      <c r="G8" s="29">
        <v>0</v>
      </c>
      <c r="H8" s="29">
        <v>0</v>
      </c>
      <c r="I8" s="77">
        <v>12</v>
      </c>
      <c r="J8" s="83">
        <v>0</v>
      </c>
      <c r="K8" s="77">
        <v>30</v>
      </c>
      <c r="L8" s="29">
        <v>0</v>
      </c>
      <c r="M8" s="29">
        <v>0</v>
      </c>
      <c r="N8" s="77">
        <v>0</v>
      </c>
      <c r="O8" s="56">
        <v>60</v>
      </c>
      <c r="P8" s="56">
        <v>0</v>
      </c>
      <c r="Q8" s="56">
        <v>0</v>
      </c>
      <c r="R8" s="56">
        <v>0</v>
      </c>
      <c r="S8" s="108">
        <v>0</v>
      </c>
      <c r="T8" s="108">
        <v>0</v>
      </c>
      <c r="U8" s="107">
        <v>0</v>
      </c>
      <c r="V8" s="108">
        <v>10</v>
      </c>
      <c r="W8" s="56">
        <v>0</v>
      </c>
      <c r="X8" s="56">
        <v>0</v>
      </c>
      <c r="Y8" s="56">
        <v>0</v>
      </c>
      <c r="Z8" s="56">
        <v>0</v>
      </c>
      <c r="AA8" s="56">
        <v>60</v>
      </c>
      <c r="AB8" s="107">
        <v>0</v>
      </c>
      <c r="AC8" s="56">
        <v>60</v>
      </c>
      <c r="AD8" s="56">
        <v>0</v>
      </c>
      <c r="AE8" s="108">
        <v>0</v>
      </c>
      <c r="AF8" s="107">
        <v>0</v>
      </c>
      <c r="AG8" s="79">
        <f t="shared" si="1"/>
        <v>180</v>
      </c>
      <c r="AH8" s="79">
        <f t="shared" si="2"/>
        <v>52</v>
      </c>
      <c r="AI8" s="79">
        <f t="shared" si="3"/>
        <v>0</v>
      </c>
      <c r="AJ8" s="97">
        <f t="shared" si="0"/>
        <v>232</v>
      </c>
      <c r="AK8" s="14"/>
      <c r="AL8" s="131">
        <v>97.35</v>
      </c>
      <c r="AM8" s="139"/>
      <c r="AN8" s="44"/>
      <c r="AO8" s="48">
        <v>97.35</v>
      </c>
      <c r="AP8" s="126"/>
    </row>
    <row r="9" spans="1:42" ht="25.2" customHeight="1" x14ac:dyDescent="0.3">
      <c r="A9" s="42">
        <v>7</v>
      </c>
      <c r="B9" s="104" t="s">
        <v>96</v>
      </c>
      <c r="C9" s="104" t="s">
        <v>97</v>
      </c>
      <c r="D9" s="77">
        <v>0</v>
      </c>
      <c r="E9" s="29">
        <v>0</v>
      </c>
      <c r="F9" s="29">
        <v>60</v>
      </c>
      <c r="G9" s="29">
        <v>0</v>
      </c>
      <c r="H9" s="29">
        <v>0</v>
      </c>
      <c r="I9" s="77">
        <v>0</v>
      </c>
      <c r="J9" s="83">
        <v>0</v>
      </c>
      <c r="K9" s="77">
        <v>45</v>
      </c>
      <c r="L9" s="29">
        <v>0</v>
      </c>
      <c r="M9" s="29">
        <v>0</v>
      </c>
      <c r="N9" s="77">
        <v>0</v>
      </c>
      <c r="O9" s="56">
        <v>0</v>
      </c>
      <c r="P9" s="56">
        <v>0</v>
      </c>
      <c r="Q9" s="56">
        <v>0</v>
      </c>
      <c r="R9" s="56">
        <v>60</v>
      </c>
      <c r="S9" s="108">
        <v>0</v>
      </c>
      <c r="T9" s="108">
        <v>10</v>
      </c>
      <c r="U9" s="107">
        <v>6</v>
      </c>
      <c r="V9" s="108">
        <v>0</v>
      </c>
      <c r="W9" s="56">
        <v>0</v>
      </c>
      <c r="X9" s="56">
        <v>0</v>
      </c>
      <c r="Y9" s="56">
        <v>0</v>
      </c>
      <c r="Z9" s="56">
        <v>0</v>
      </c>
      <c r="AA9" s="56">
        <v>0</v>
      </c>
      <c r="AB9" s="107">
        <v>0</v>
      </c>
      <c r="AC9" s="56">
        <v>0</v>
      </c>
      <c r="AD9" s="56">
        <v>60</v>
      </c>
      <c r="AE9" s="108">
        <v>12</v>
      </c>
      <c r="AF9" s="107">
        <v>0</v>
      </c>
      <c r="AG9" s="79">
        <f t="shared" si="1"/>
        <v>180</v>
      </c>
      <c r="AH9" s="79">
        <f t="shared" si="2"/>
        <v>67</v>
      </c>
      <c r="AI9" s="79">
        <f t="shared" si="3"/>
        <v>6</v>
      </c>
      <c r="AJ9" s="97">
        <f t="shared" si="0"/>
        <v>253</v>
      </c>
      <c r="AK9" s="14"/>
      <c r="AL9" s="131">
        <v>96</v>
      </c>
      <c r="AM9" s="139"/>
      <c r="AN9" s="44"/>
      <c r="AO9" s="48">
        <v>96</v>
      </c>
      <c r="AP9" s="126"/>
    </row>
    <row r="10" spans="1:42" ht="60.6" customHeight="1" x14ac:dyDescent="0.3">
      <c r="A10" s="72">
        <v>8</v>
      </c>
      <c r="B10" s="122" t="s">
        <v>98</v>
      </c>
      <c r="C10" s="123" t="s">
        <v>204</v>
      </c>
      <c r="D10" s="77">
        <v>0</v>
      </c>
      <c r="E10" s="29">
        <v>0</v>
      </c>
      <c r="F10" s="29">
        <v>60</v>
      </c>
      <c r="G10" s="29">
        <v>0</v>
      </c>
      <c r="H10" s="29">
        <v>0</v>
      </c>
      <c r="I10" s="77">
        <v>0</v>
      </c>
      <c r="J10" s="83">
        <v>0</v>
      </c>
      <c r="K10" s="77">
        <v>30</v>
      </c>
      <c r="L10" s="29">
        <v>0</v>
      </c>
      <c r="M10" s="29">
        <v>0</v>
      </c>
      <c r="N10" s="77">
        <v>30</v>
      </c>
      <c r="O10" s="56">
        <v>0</v>
      </c>
      <c r="P10" s="56">
        <v>0</v>
      </c>
      <c r="Q10" s="56">
        <v>0</v>
      </c>
      <c r="R10" s="56">
        <v>0</v>
      </c>
      <c r="S10" s="108">
        <v>0</v>
      </c>
      <c r="T10" s="108">
        <v>0</v>
      </c>
      <c r="U10" s="107">
        <v>0</v>
      </c>
      <c r="V10" s="108">
        <v>10</v>
      </c>
      <c r="W10" s="56">
        <v>0</v>
      </c>
      <c r="X10" s="56">
        <v>0</v>
      </c>
      <c r="Y10" s="56">
        <v>0</v>
      </c>
      <c r="Z10" s="56">
        <v>0</v>
      </c>
      <c r="AA10" s="56">
        <v>60</v>
      </c>
      <c r="AB10" s="107">
        <v>0</v>
      </c>
      <c r="AC10" s="56">
        <v>0</v>
      </c>
      <c r="AD10" s="56">
        <v>60</v>
      </c>
      <c r="AE10" s="108">
        <v>10</v>
      </c>
      <c r="AF10" s="109">
        <v>0</v>
      </c>
      <c r="AG10" s="79">
        <f t="shared" si="1"/>
        <v>180</v>
      </c>
      <c r="AH10" s="79">
        <f t="shared" si="2"/>
        <v>80</v>
      </c>
      <c r="AI10" s="79">
        <f t="shared" si="3"/>
        <v>0</v>
      </c>
      <c r="AJ10" s="97">
        <f t="shared" si="0"/>
        <v>260</v>
      </c>
      <c r="AK10" s="14"/>
      <c r="AL10" s="132"/>
      <c r="AM10" s="139">
        <v>98.7</v>
      </c>
      <c r="AN10" s="44"/>
      <c r="AO10" s="49"/>
      <c r="AP10" s="127">
        <v>98.7</v>
      </c>
    </row>
    <row r="11" spans="1:42" ht="32.25" customHeight="1" x14ac:dyDescent="0.3">
      <c r="A11" s="42">
        <v>9</v>
      </c>
      <c r="B11" s="120" t="s">
        <v>99</v>
      </c>
      <c r="C11" s="120" t="s">
        <v>100</v>
      </c>
      <c r="D11" s="77">
        <v>40</v>
      </c>
      <c r="E11" s="29">
        <v>0</v>
      </c>
      <c r="F11" s="29">
        <v>60</v>
      </c>
      <c r="G11" s="29">
        <v>0</v>
      </c>
      <c r="H11" s="29">
        <v>0</v>
      </c>
      <c r="I11" s="77">
        <v>0</v>
      </c>
      <c r="J11" s="83">
        <v>0</v>
      </c>
      <c r="K11" s="77">
        <v>30</v>
      </c>
      <c r="L11" s="29">
        <v>0</v>
      </c>
      <c r="M11" s="29">
        <v>0</v>
      </c>
      <c r="N11" s="77">
        <v>0</v>
      </c>
      <c r="O11" s="56">
        <v>0</v>
      </c>
      <c r="P11" s="56">
        <v>0</v>
      </c>
      <c r="Q11" s="56">
        <v>0</v>
      </c>
      <c r="R11" s="56">
        <v>60</v>
      </c>
      <c r="S11" s="108">
        <v>0</v>
      </c>
      <c r="T11" s="108">
        <v>0</v>
      </c>
      <c r="U11" s="107">
        <v>0</v>
      </c>
      <c r="V11" s="108">
        <v>10</v>
      </c>
      <c r="W11" s="56">
        <v>0</v>
      </c>
      <c r="X11" s="56">
        <v>0</v>
      </c>
      <c r="Y11" s="56">
        <v>0</v>
      </c>
      <c r="Z11" s="56">
        <v>0</v>
      </c>
      <c r="AA11" s="56">
        <v>60</v>
      </c>
      <c r="AB11" s="107">
        <v>0</v>
      </c>
      <c r="AC11" s="56">
        <v>0</v>
      </c>
      <c r="AD11" s="56">
        <v>60</v>
      </c>
      <c r="AE11" s="108">
        <v>0</v>
      </c>
      <c r="AF11" s="83">
        <v>0</v>
      </c>
      <c r="AG11" s="79">
        <f t="shared" si="1"/>
        <v>240</v>
      </c>
      <c r="AH11" s="79">
        <f t="shared" si="2"/>
        <v>80</v>
      </c>
      <c r="AI11" s="79">
        <f t="shared" si="3"/>
        <v>0</v>
      </c>
      <c r="AJ11" s="97">
        <f t="shared" si="0"/>
        <v>320</v>
      </c>
      <c r="AK11" s="14"/>
      <c r="AL11" s="131"/>
      <c r="AM11" s="139">
        <v>97.35</v>
      </c>
      <c r="AN11" s="44"/>
      <c r="AO11" s="48"/>
      <c r="AP11" s="126">
        <v>97.35</v>
      </c>
    </row>
    <row r="12" spans="1:42" ht="36" customHeight="1" x14ac:dyDescent="0.3">
      <c r="A12" s="72">
        <v>10</v>
      </c>
      <c r="B12" s="32" t="s">
        <v>101</v>
      </c>
      <c r="C12" s="32" t="s">
        <v>102</v>
      </c>
      <c r="D12" s="77">
        <v>30</v>
      </c>
      <c r="E12" s="29">
        <v>0</v>
      </c>
      <c r="F12" s="29">
        <v>60</v>
      </c>
      <c r="G12" s="29">
        <v>0</v>
      </c>
      <c r="H12" s="29">
        <v>0</v>
      </c>
      <c r="I12" s="77">
        <v>10</v>
      </c>
      <c r="J12" s="83">
        <v>10</v>
      </c>
      <c r="K12" s="77">
        <v>30</v>
      </c>
      <c r="L12" s="29">
        <v>0</v>
      </c>
      <c r="M12" s="29">
        <v>0</v>
      </c>
      <c r="N12" s="77">
        <v>0</v>
      </c>
      <c r="O12" s="56">
        <v>60</v>
      </c>
      <c r="P12" s="56">
        <v>0</v>
      </c>
      <c r="Q12" s="56">
        <v>0</v>
      </c>
      <c r="R12" s="56">
        <v>0</v>
      </c>
      <c r="S12" s="108">
        <v>0</v>
      </c>
      <c r="T12" s="108">
        <v>0</v>
      </c>
      <c r="U12" s="107">
        <v>0</v>
      </c>
      <c r="V12" s="108">
        <v>10</v>
      </c>
      <c r="W12" s="56">
        <v>0</v>
      </c>
      <c r="X12" s="56">
        <v>0</v>
      </c>
      <c r="Y12" s="56">
        <v>0</v>
      </c>
      <c r="Z12" s="56">
        <v>0</v>
      </c>
      <c r="AA12" s="56">
        <v>60</v>
      </c>
      <c r="AB12" s="107">
        <v>12</v>
      </c>
      <c r="AC12" s="56">
        <v>0</v>
      </c>
      <c r="AD12" s="56">
        <v>60</v>
      </c>
      <c r="AE12" s="108">
        <v>0</v>
      </c>
      <c r="AF12" s="83">
        <v>0</v>
      </c>
      <c r="AG12" s="79">
        <f t="shared" si="1"/>
        <v>240</v>
      </c>
      <c r="AH12" s="79">
        <f t="shared" si="2"/>
        <v>80</v>
      </c>
      <c r="AI12" s="79">
        <f t="shared" si="3"/>
        <v>22</v>
      </c>
      <c r="AJ12" s="97">
        <f t="shared" si="0"/>
        <v>342</v>
      </c>
      <c r="AL12" s="133"/>
      <c r="AM12" s="140"/>
      <c r="AN12" s="137"/>
      <c r="AO12" s="53"/>
      <c r="AP12" s="128"/>
    </row>
    <row r="13" spans="1:42" ht="30" customHeight="1" thickBot="1" x14ac:dyDescent="0.35">
      <c r="A13" s="43">
        <v>11</v>
      </c>
      <c r="B13" s="124" t="s">
        <v>103</v>
      </c>
      <c r="C13" s="124" t="s">
        <v>104</v>
      </c>
      <c r="D13" s="112">
        <v>40</v>
      </c>
      <c r="E13" s="113">
        <v>0</v>
      </c>
      <c r="F13" s="113">
        <v>60</v>
      </c>
      <c r="G13" s="113">
        <v>60</v>
      </c>
      <c r="H13" s="113">
        <v>60</v>
      </c>
      <c r="I13" s="112">
        <v>25</v>
      </c>
      <c r="J13" s="86">
        <v>0</v>
      </c>
      <c r="K13" s="112">
        <v>45</v>
      </c>
      <c r="L13" s="113">
        <v>60</v>
      </c>
      <c r="M13" s="113">
        <v>0</v>
      </c>
      <c r="N13" s="112">
        <v>0</v>
      </c>
      <c r="O13" s="114">
        <v>0</v>
      </c>
      <c r="P13" s="114">
        <v>0</v>
      </c>
      <c r="Q13" s="114">
        <v>0</v>
      </c>
      <c r="R13" s="114">
        <v>0</v>
      </c>
      <c r="S13" s="115">
        <v>0</v>
      </c>
      <c r="T13" s="115">
        <v>10</v>
      </c>
      <c r="U13" s="116">
        <v>0</v>
      </c>
      <c r="V13" s="115">
        <v>0</v>
      </c>
      <c r="W13" s="114">
        <v>0</v>
      </c>
      <c r="X13" s="114">
        <v>0</v>
      </c>
      <c r="Y13" s="114">
        <v>0</v>
      </c>
      <c r="Z13" s="114">
        <v>0</v>
      </c>
      <c r="AA13" s="114">
        <v>60</v>
      </c>
      <c r="AB13" s="116">
        <v>0</v>
      </c>
      <c r="AC13" s="114">
        <v>60</v>
      </c>
      <c r="AD13" s="114">
        <v>60</v>
      </c>
      <c r="AE13" s="115">
        <v>0</v>
      </c>
      <c r="AF13" s="86">
        <v>0</v>
      </c>
      <c r="AG13" s="117">
        <f t="shared" si="1"/>
        <v>420</v>
      </c>
      <c r="AH13" s="117">
        <f t="shared" si="2"/>
        <v>120</v>
      </c>
      <c r="AI13" s="117">
        <f t="shared" si="3"/>
        <v>0</v>
      </c>
      <c r="AJ13" s="110">
        <f t="shared" si="0"/>
        <v>540</v>
      </c>
      <c r="AL13" s="134"/>
      <c r="AM13" s="141">
        <v>96</v>
      </c>
      <c r="AN13" s="138"/>
      <c r="AO13" s="73"/>
      <c r="AP13" s="141">
        <v>96</v>
      </c>
    </row>
  </sheetData>
  <pageMargins left="0.70866141732283472" right="0.70866141732283472" top="0.74803149606299213" bottom="0.74803149606299213" header="0.31496062992125984" footer="0.31496062992125984"/>
  <pageSetup scale="40" orientation="landscape" horizontalDpi="4294967294" r:id="rId1"/>
  <headerFooter>
    <oddHeader xml:space="preserve">&amp;C&amp;"Times New Roman,Félkövér"&amp;16Gémes Októberfeszt 2023
Középfokú verseny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Q29"/>
  <sheetViews>
    <sheetView zoomScale="56" zoomScaleNormal="56" zoomScaleSheetLayoutView="40" workbookViewId="0">
      <selection activeCell="AO8" sqref="AO8"/>
    </sheetView>
  </sheetViews>
  <sheetFormatPr defaultColWidth="11.109375" defaultRowHeight="15.6" x14ac:dyDescent="0.3"/>
  <cols>
    <col min="1" max="1" width="11.109375" style="1" bestFit="1" customWidth="1"/>
    <col min="2" max="2" width="21.6640625" style="2" customWidth="1"/>
    <col min="3" max="3" width="19.44140625" style="2" customWidth="1"/>
    <col min="4" max="7" width="5.6640625" style="3" customWidth="1"/>
    <col min="8" max="8" width="6.33203125" style="3" bestFit="1" customWidth="1"/>
    <col min="9" max="9" width="6.88671875" style="3" bestFit="1" customWidth="1"/>
    <col min="10" max="11" width="5.6640625" style="3" customWidth="1"/>
    <col min="12" max="12" width="7.5546875" style="3" customWidth="1"/>
    <col min="13" max="13" width="5.6640625" style="3" customWidth="1"/>
    <col min="14" max="14" width="5" style="3" customWidth="1"/>
    <col min="15" max="15" width="5.6640625" style="3" bestFit="1" customWidth="1"/>
    <col min="16" max="16" width="5.6640625" style="3" customWidth="1"/>
    <col min="17" max="17" width="4.44140625" style="3" bestFit="1" customWidth="1"/>
    <col min="18" max="22" width="5.6640625" style="3" customWidth="1"/>
    <col min="23" max="23" width="5.88671875" style="3" customWidth="1"/>
    <col min="24" max="24" width="4.6640625" style="3" customWidth="1"/>
    <col min="25" max="26" width="5.6640625" style="3" customWidth="1"/>
    <col min="27" max="27" width="7.77734375" style="3" customWidth="1"/>
    <col min="28" max="29" width="5.6640625" style="3" customWidth="1"/>
    <col min="30" max="30" width="6.5546875" style="3" bestFit="1" customWidth="1"/>
    <col min="31" max="34" width="6.5546875" style="3" customWidth="1"/>
    <col min="35" max="35" width="2.44140625" style="3" customWidth="1"/>
    <col min="36" max="36" width="11.44140625" style="3" customWidth="1"/>
    <col min="37" max="37" width="3" style="3" customWidth="1"/>
    <col min="38" max="38" width="12.6640625" style="3" customWidth="1"/>
    <col min="39" max="39" width="6.44140625" style="11" bestFit="1" customWidth="1"/>
    <col min="40" max="40" width="7.6640625" style="11" bestFit="1" customWidth="1"/>
    <col min="41" max="41" width="6.88671875" style="13" customWidth="1"/>
    <col min="42" max="16384" width="11.109375" style="3"/>
  </cols>
  <sheetData>
    <row r="1" spans="1:43" s="4" customFormat="1" ht="145.80000000000001" customHeight="1" thickBot="1" x14ac:dyDescent="0.3">
      <c r="A1" s="25" t="s">
        <v>0</v>
      </c>
      <c r="B1" s="26" t="s">
        <v>1</v>
      </c>
      <c r="C1" s="26" t="s">
        <v>2</v>
      </c>
      <c r="D1" s="74" t="s">
        <v>205</v>
      </c>
      <c r="E1" s="27" t="s">
        <v>21</v>
      </c>
      <c r="F1" s="27" t="s">
        <v>22</v>
      </c>
      <c r="G1" s="27" t="s">
        <v>23</v>
      </c>
      <c r="H1" s="27" t="s">
        <v>24</v>
      </c>
      <c r="I1" s="27" t="s">
        <v>25</v>
      </c>
      <c r="J1" s="74" t="s">
        <v>26</v>
      </c>
      <c r="K1" s="80" t="s">
        <v>29</v>
      </c>
      <c r="L1" s="74" t="s">
        <v>30</v>
      </c>
      <c r="M1" s="27" t="s">
        <v>31</v>
      </c>
      <c r="N1" s="27" t="s">
        <v>32</v>
      </c>
      <c r="O1" s="74" t="s">
        <v>54</v>
      </c>
      <c r="P1" s="27" t="s">
        <v>33</v>
      </c>
      <c r="Q1" s="27" t="s">
        <v>34</v>
      </c>
      <c r="R1" s="27" t="s">
        <v>35</v>
      </c>
      <c r="S1" s="27" t="s">
        <v>36</v>
      </c>
      <c r="T1" s="27" t="s">
        <v>37</v>
      </c>
      <c r="U1" s="80" t="s">
        <v>38</v>
      </c>
      <c r="V1" s="74" t="s">
        <v>39</v>
      </c>
      <c r="W1" s="27" t="s">
        <v>41</v>
      </c>
      <c r="X1" s="27" t="s">
        <v>42</v>
      </c>
      <c r="Y1" s="27" t="s">
        <v>82</v>
      </c>
      <c r="Z1" s="80" t="s">
        <v>43</v>
      </c>
      <c r="AA1" s="74" t="s">
        <v>46</v>
      </c>
      <c r="AB1" s="74" t="s">
        <v>48</v>
      </c>
      <c r="AC1" s="74" t="s">
        <v>10</v>
      </c>
      <c r="AD1" s="80" t="s">
        <v>3</v>
      </c>
      <c r="AE1" s="89" t="s">
        <v>50</v>
      </c>
      <c r="AF1" s="89" t="s">
        <v>51</v>
      </c>
      <c r="AG1" s="89" t="s">
        <v>52</v>
      </c>
      <c r="AH1" s="94" t="s">
        <v>53</v>
      </c>
      <c r="AJ1" s="51" t="s">
        <v>5</v>
      </c>
      <c r="AK1" s="47"/>
      <c r="AL1" s="70" t="s">
        <v>6</v>
      </c>
      <c r="AM1" s="18"/>
      <c r="AO1" s="19"/>
      <c r="AP1" s="20"/>
    </row>
    <row r="2" spans="1:43" s="10" customFormat="1" ht="90.6" customHeight="1" thickBot="1" x14ac:dyDescent="0.3">
      <c r="A2" s="22"/>
      <c r="B2" s="23"/>
      <c r="C2" s="23"/>
      <c r="D2" s="75" t="s">
        <v>27</v>
      </c>
      <c r="E2" s="23"/>
      <c r="F2" s="23"/>
      <c r="G2" s="23"/>
      <c r="H2" s="24"/>
      <c r="I2" s="23"/>
      <c r="J2" s="75" t="s">
        <v>28</v>
      </c>
      <c r="K2" s="81" t="s">
        <v>44</v>
      </c>
      <c r="L2" s="99" t="s">
        <v>64</v>
      </c>
      <c r="M2" s="24"/>
      <c r="N2" s="24"/>
      <c r="O2" s="98" t="s">
        <v>55</v>
      </c>
      <c r="P2" s="24"/>
      <c r="Q2" s="24"/>
      <c r="R2" s="23"/>
      <c r="S2" s="24"/>
      <c r="T2" s="24"/>
      <c r="U2" s="87" t="s">
        <v>44</v>
      </c>
      <c r="V2" s="75" t="s">
        <v>40</v>
      </c>
      <c r="W2" s="23"/>
      <c r="X2" s="23"/>
      <c r="Y2" s="23"/>
      <c r="Z2" s="87" t="s">
        <v>45</v>
      </c>
      <c r="AA2" s="92" t="s">
        <v>47</v>
      </c>
      <c r="AB2" s="93" t="s">
        <v>58</v>
      </c>
      <c r="AC2" s="75">
        <v>174</v>
      </c>
      <c r="AD2" s="88" t="s">
        <v>49</v>
      </c>
      <c r="AE2" s="90"/>
      <c r="AF2" s="90"/>
      <c r="AG2" s="90"/>
      <c r="AH2" s="95"/>
      <c r="AJ2" s="69"/>
      <c r="AK2" s="30"/>
      <c r="AL2" s="69"/>
      <c r="AM2" s="21"/>
      <c r="AN2" s="21"/>
      <c r="AO2" s="21"/>
      <c r="AP2" s="17"/>
      <c r="AQ2" s="17"/>
    </row>
    <row r="3" spans="1:43" ht="42" customHeight="1" x14ac:dyDescent="0.3">
      <c r="A3" s="35">
        <v>1</v>
      </c>
      <c r="B3" s="100" t="s">
        <v>19</v>
      </c>
      <c r="C3" s="100" t="s">
        <v>20</v>
      </c>
      <c r="D3" s="76">
        <v>0</v>
      </c>
      <c r="E3" s="39">
        <v>0</v>
      </c>
      <c r="F3" s="39">
        <v>0</v>
      </c>
      <c r="G3" s="39">
        <v>0</v>
      </c>
      <c r="H3" s="39">
        <v>0</v>
      </c>
      <c r="I3" s="39">
        <v>0</v>
      </c>
      <c r="J3" s="76">
        <v>0</v>
      </c>
      <c r="K3" s="82">
        <v>0</v>
      </c>
      <c r="L3" s="76">
        <v>30</v>
      </c>
      <c r="M3" s="39">
        <v>0</v>
      </c>
      <c r="N3" s="39">
        <v>0</v>
      </c>
      <c r="O3" s="76">
        <v>0</v>
      </c>
      <c r="P3" s="39">
        <v>0</v>
      </c>
      <c r="Q3" s="39">
        <v>0</v>
      </c>
      <c r="R3" s="40">
        <v>0</v>
      </c>
      <c r="S3" s="39">
        <v>0</v>
      </c>
      <c r="T3" s="39">
        <v>0</v>
      </c>
      <c r="U3" s="82">
        <v>0</v>
      </c>
      <c r="V3" s="76">
        <v>0</v>
      </c>
      <c r="W3" s="39">
        <v>0</v>
      </c>
      <c r="X3" s="39">
        <v>0</v>
      </c>
      <c r="Y3" s="39">
        <v>0</v>
      </c>
      <c r="Z3" s="82">
        <v>0</v>
      </c>
      <c r="AA3" s="76">
        <v>0</v>
      </c>
      <c r="AB3" s="76">
        <v>0</v>
      </c>
      <c r="AC3" s="76">
        <v>0</v>
      </c>
      <c r="AD3" s="82">
        <v>0</v>
      </c>
      <c r="AE3" s="91">
        <f>E3+F3+G3+H3+I3+M3+N3+P3+Q3+R3+S3+T3+W3+X3+Y3</f>
        <v>0</v>
      </c>
      <c r="AF3" s="91">
        <f>D3+J3+L3+V3+AA3+AB3+AC3+O3</f>
        <v>30</v>
      </c>
      <c r="AG3" s="91">
        <f>K3+U3+Z3+AD3</f>
        <v>0</v>
      </c>
      <c r="AH3" s="96">
        <f t="shared" ref="AH3:AH9" si="0">SUM(D3:AD3)</f>
        <v>30</v>
      </c>
      <c r="AI3" s="31"/>
      <c r="AJ3" s="61">
        <v>101.05</v>
      </c>
      <c r="AK3" s="66"/>
      <c r="AL3" s="64">
        <v>101.05</v>
      </c>
      <c r="AM3" s="15"/>
      <c r="AN3" s="16"/>
      <c r="AO3" s="17"/>
      <c r="AP3" s="17"/>
      <c r="AQ3" s="4"/>
    </row>
    <row r="4" spans="1:43" s="4" customFormat="1" ht="68.400000000000006" customHeight="1" x14ac:dyDescent="0.25">
      <c r="A4" s="36">
        <v>2</v>
      </c>
      <c r="B4" s="33" t="s">
        <v>11</v>
      </c>
      <c r="C4" s="34" t="s">
        <v>12</v>
      </c>
      <c r="D4" s="77">
        <v>40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77">
        <v>24</v>
      </c>
      <c r="K4" s="83">
        <v>0</v>
      </c>
      <c r="L4" s="77">
        <v>30</v>
      </c>
      <c r="M4" s="29">
        <v>0</v>
      </c>
      <c r="N4" s="29">
        <v>0</v>
      </c>
      <c r="O4" s="77">
        <v>0</v>
      </c>
      <c r="P4" s="29">
        <v>0</v>
      </c>
      <c r="Q4" s="29">
        <v>0</v>
      </c>
      <c r="R4" s="41">
        <v>60</v>
      </c>
      <c r="S4" s="29">
        <v>0</v>
      </c>
      <c r="T4" s="29">
        <v>60</v>
      </c>
      <c r="U4" s="83">
        <v>0</v>
      </c>
      <c r="V4" s="77">
        <v>0</v>
      </c>
      <c r="W4" s="29">
        <v>0</v>
      </c>
      <c r="X4" s="29">
        <v>0</v>
      </c>
      <c r="Y4" s="29">
        <v>0</v>
      </c>
      <c r="Z4" s="83">
        <v>0</v>
      </c>
      <c r="AA4" s="77">
        <v>0</v>
      </c>
      <c r="AB4" s="77">
        <v>0</v>
      </c>
      <c r="AC4" s="77">
        <v>0</v>
      </c>
      <c r="AD4" s="83">
        <v>0</v>
      </c>
      <c r="AE4" s="79">
        <f t="shared" ref="AE4:AE8" si="1">E4+F4+G4+H4+I4+M4+N4+P4+Q4+R4+S4+T4+W4+X4+Y4</f>
        <v>120</v>
      </c>
      <c r="AF4" s="79">
        <f t="shared" ref="AF4:AF8" si="2">D4+J4+L4+V4+AA4+AB4+AC4+O4</f>
        <v>94</v>
      </c>
      <c r="AG4" s="79">
        <f t="shared" ref="AG4:AG8" si="3">K4+U4+Z4+AD4</f>
        <v>0</v>
      </c>
      <c r="AH4" s="97">
        <f t="shared" si="0"/>
        <v>214</v>
      </c>
      <c r="AI4" s="14"/>
      <c r="AJ4" s="48"/>
      <c r="AK4" s="44"/>
      <c r="AL4" s="50"/>
      <c r="AM4" s="15"/>
      <c r="AN4" s="16"/>
      <c r="AO4" s="17"/>
      <c r="AP4" s="17"/>
    </row>
    <row r="5" spans="1:43" s="4" customFormat="1" ht="36" customHeight="1" x14ac:dyDescent="0.25">
      <c r="A5" s="38">
        <v>3</v>
      </c>
      <c r="B5" s="101" t="s">
        <v>59</v>
      </c>
      <c r="C5" s="101" t="s">
        <v>60</v>
      </c>
      <c r="D5" s="77">
        <v>20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77">
        <v>30</v>
      </c>
      <c r="K5" s="83">
        <v>0</v>
      </c>
      <c r="L5" s="77">
        <v>45</v>
      </c>
      <c r="M5" s="29">
        <v>0</v>
      </c>
      <c r="N5" s="29">
        <v>0</v>
      </c>
      <c r="O5" s="77">
        <v>0</v>
      </c>
      <c r="P5" s="29">
        <v>0</v>
      </c>
      <c r="Q5" s="29">
        <v>0</v>
      </c>
      <c r="R5" s="41">
        <v>0</v>
      </c>
      <c r="S5" s="29">
        <v>60</v>
      </c>
      <c r="T5" s="29">
        <v>60</v>
      </c>
      <c r="U5" s="83">
        <v>14</v>
      </c>
      <c r="V5" s="77">
        <v>0</v>
      </c>
      <c r="W5" s="29">
        <v>0</v>
      </c>
      <c r="X5" s="29">
        <v>0</v>
      </c>
      <c r="Y5" s="29">
        <v>0</v>
      </c>
      <c r="Z5" s="83">
        <v>0</v>
      </c>
      <c r="AA5" s="77">
        <v>0</v>
      </c>
      <c r="AB5" s="77">
        <v>6</v>
      </c>
      <c r="AC5" s="77">
        <v>0</v>
      </c>
      <c r="AD5" s="84">
        <v>0</v>
      </c>
      <c r="AE5" s="79">
        <f t="shared" si="1"/>
        <v>120</v>
      </c>
      <c r="AF5" s="79">
        <f t="shared" si="2"/>
        <v>101</v>
      </c>
      <c r="AG5" s="79">
        <f t="shared" si="3"/>
        <v>14</v>
      </c>
      <c r="AH5" s="97">
        <f t="shared" si="0"/>
        <v>235</v>
      </c>
      <c r="AI5" s="46"/>
      <c r="AJ5" s="48">
        <v>99.7</v>
      </c>
      <c r="AK5" s="44"/>
      <c r="AL5" s="50">
        <v>99.7</v>
      </c>
      <c r="AM5" s="15"/>
      <c r="AN5" s="16"/>
      <c r="AO5" s="17"/>
      <c r="AP5" s="17"/>
    </row>
    <row r="6" spans="1:43" ht="24.6" customHeight="1" x14ac:dyDescent="0.3">
      <c r="A6" s="37">
        <v>4</v>
      </c>
      <c r="B6" s="102" t="s">
        <v>56</v>
      </c>
      <c r="C6" s="103" t="s">
        <v>57</v>
      </c>
      <c r="D6" s="77">
        <v>20</v>
      </c>
      <c r="E6" s="29">
        <v>60</v>
      </c>
      <c r="F6" s="29">
        <v>0</v>
      </c>
      <c r="G6" s="29">
        <v>0</v>
      </c>
      <c r="H6" s="29">
        <v>0</v>
      </c>
      <c r="I6" s="29">
        <v>0</v>
      </c>
      <c r="J6" s="77">
        <v>0</v>
      </c>
      <c r="K6" s="83">
        <v>0</v>
      </c>
      <c r="L6" s="77">
        <v>45</v>
      </c>
      <c r="M6" s="29">
        <v>0</v>
      </c>
      <c r="N6" s="29">
        <v>0</v>
      </c>
      <c r="O6" s="77">
        <v>0</v>
      </c>
      <c r="P6" s="29">
        <v>0</v>
      </c>
      <c r="Q6" s="29">
        <v>0</v>
      </c>
      <c r="R6" s="41">
        <v>0</v>
      </c>
      <c r="S6" s="29">
        <v>0</v>
      </c>
      <c r="T6" s="29">
        <v>0</v>
      </c>
      <c r="U6" s="83">
        <v>28</v>
      </c>
      <c r="V6" s="77">
        <v>0</v>
      </c>
      <c r="W6" s="29">
        <v>0</v>
      </c>
      <c r="X6" s="29">
        <v>0</v>
      </c>
      <c r="Y6" s="29">
        <v>100</v>
      </c>
      <c r="Z6" s="83">
        <v>0</v>
      </c>
      <c r="AA6" s="77">
        <v>0</v>
      </c>
      <c r="AB6" s="77">
        <v>30</v>
      </c>
      <c r="AC6" s="77">
        <v>0</v>
      </c>
      <c r="AD6" s="83">
        <v>0</v>
      </c>
      <c r="AE6" s="79">
        <f t="shared" ref="AE6" si="4">E6+F6+G6+H6+I6+M6+N6+P6+Q6+R6+S6+T6+W6+X6+Y6</f>
        <v>160</v>
      </c>
      <c r="AF6" s="79">
        <f t="shared" ref="AF6" si="5">D6+J6+L6+V6+AA6+AB6+AC6+O6</f>
        <v>95</v>
      </c>
      <c r="AG6" s="79">
        <f t="shared" ref="AG6" si="6">K6+U6+Z6+AD6</f>
        <v>28</v>
      </c>
      <c r="AH6" s="97">
        <f t="shared" si="0"/>
        <v>283</v>
      </c>
      <c r="AI6" s="67"/>
      <c r="AJ6" s="62">
        <v>98.35</v>
      </c>
      <c r="AK6" s="68"/>
      <c r="AL6" s="63">
        <v>98.35</v>
      </c>
    </row>
    <row r="7" spans="1:43" ht="73.2" customHeight="1" x14ac:dyDescent="0.3">
      <c r="A7" s="38">
        <v>5</v>
      </c>
      <c r="B7" s="32" t="s">
        <v>61</v>
      </c>
      <c r="C7" s="32" t="s">
        <v>62</v>
      </c>
      <c r="D7" s="77">
        <v>60</v>
      </c>
      <c r="E7" s="29">
        <v>60</v>
      </c>
      <c r="F7" s="29">
        <v>0</v>
      </c>
      <c r="G7" s="29">
        <v>0</v>
      </c>
      <c r="H7" s="29">
        <v>0</v>
      </c>
      <c r="I7" s="29">
        <v>60</v>
      </c>
      <c r="J7" s="77">
        <v>0</v>
      </c>
      <c r="K7" s="83">
        <v>0</v>
      </c>
      <c r="L7" s="77">
        <v>45</v>
      </c>
      <c r="M7" s="29">
        <v>0</v>
      </c>
      <c r="N7" s="29">
        <v>0</v>
      </c>
      <c r="O7" s="77">
        <v>0</v>
      </c>
      <c r="P7" s="29">
        <v>0</v>
      </c>
      <c r="Q7" s="29">
        <v>0</v>
      </c>
      <c r="R7" s="41">
        <v>0</v>
      </c>
      <c r="S7" s="29">
        <v>0</v>
      </c>
      <c r="T7" s="29">
        <v>0</v>
      </c>
      <c r="U7" s="83">
        <v>44</v>
      </c>
      <c r="V7" s="77">
        <v>0</v>
      </c>
      <c r="W7" s="29">
        <v>0</v>
      </c>
      <c r="X7" s="29">
        <v>0</v>
      </c>
      <c r="Y7" s="29">
        <v>0</v>
      </c>
      <c r="Z7" s="83">
        <v>0</v>
      </c>
      <c r="AA7" s="77">
        <v>0</v>
      </c>
      <c r="AB7" s="77">
        <v>20</v>
      </c>
      <c r="AC7" s="77">
        <v>0</v>
      </c>
      <c r="AD7" s="85">
        <v>14</v>
      </c>
      <c r="AE7" s="79">
        <f t="shared" si="1"/>
        <v>120</v>
      </c>
      <c r="AF7" s="79">
        <f t="shared" si="2"/>
        <v>125</v>
      </c>
      <c r="AG7" s="79">
        <f t="shared" si="3"/>
        <v>58</v>
      </c>
      <c r="AH7" s="97">
        <f t="shared" si="0"/>
        <v>303</v>
      </c>
      <c r="AI7" s="8"/>
      <c r="AJ7" s="53"/>
      <c r="AK7" s="55"/>
      <c r="AL7" s="52"/>
      <c r="AM7" s="9"/>
      <c r="AN7" s="9"/>
    </row>
    <row r="8" spans="1:43" ht="74.25" customHeight="1" x14ac:dyDescent="0.3">
      <c r="A8" s="65">
        <v>6</v>
      </c>
      <c r="B8" s="104" t="s">
        <v>18</v>
      </c>
      <c r="C8" s="104" t="s">
        <v>63</v>
      </c>
      <c r="D8" s="77">
        <v>20</v>
      </c>
      <c r="E8" s="29">
        <v>60</v>
      </c>
      <c r="F8" s="29">
        <v>0</v>
      </c>
      <c r="G8" s="29">
        <v>0</v>
      </c>
      <c r="H8" s="29">
        <v>60</v>
      </c>
      <c r="I8" s="29">
        <v>0</v>
      </c>
      <c r="J8" s="77">
        <v>8</v>
      </c>
      <c r="K8" s="83">
        <v>0</v>
      </c>
      <c r="L8" s="78">
        <v>45</v>
      </c>
      <c r="M8" s="29">
        <v>0</v>
      </c>
      <c r="N8" s="29">
        <v>0</v>
      </c>
      <c r="O8" s="77">
        <v>0</v>
      </c>
      <c r="P8" s="29">
        <v>0</v>
      </c>
      <c r="Q8" s="29">
        <v>0</v>
      </c>
      <c r="R8" s="41">
        <v>0</v>
      </c>
      <c r="S8" s="29">
        <v>0</v>
      </c>
      <c r="T8" s="29">
        <v>60</v>
      </c>
      <c r="U8" s="85">
        <v>42</v>
      </c>
      <c r="V8" s="78">
        <v>0</v>
      </c>
      <c r="W8" s="60">
        <v>0</v>
      </c>
      <c r="X8" s="60">
        <v>0</v>
      </c>
      <c r="Y8" s="60">
        <v>0</v>
      </c>
      <c r="Z8" s="85">
        <v>18</v>
      </c>
      <c r="AA8" s="78">
        <v>0</v>
      </c>
      <c r="AB8" s="78">
        <v>6</v>
      </c>
      <c r="AC8" s="78">
        <v>0</v>
      </c>
      <c r="AD8" s="83">
        <v>36</v>
      </c>
      <c r="AE8" s="79">
        <f t="shared" si="1"/>
        <v>180</v>
      </c>
      <c r="AF8" s="79">
        <f t="shared" si="2"/>
        <v>79</v>
      </c>
      <c r="AG8" s="79">
        <f t="shared" si="3"/>
        <v>96</v>
      </c>
      <c r="AH8" s="97">
        <f t="shared" si="0"/>
        <v>355</v>
      </c>
      <c r="AJ8" s="53">
        <v>97</v>
      </c>
      <c r="AL8" s="52">
        <v>97</v>
      </c>
    </row>
    <row r="9" spans="1:43" ht="25.5" customHeight="1" thickBot="1" x14ac:dyDescent="0.35">
      <c r="A9" s="208">
        <v>7</v>
      </c>
      <c r="B9" s="209"/>
      <c r="C9" s="209" t="s">
        <v>13</v>
      </c>
      <c r="D9" s="112">
        <v>40</v>
      </c>
      <c r="E9" s="113">
        <v>0</v>
      </c>
      <c r="F9" s="113">
        <v>0</v>
      </c>
      <c r="G9" s="113">
        <v>0</v>
      </c>
      <c r="H9" s="113">
        <v>0</v>
      </c>
      <c r="I9" s="113">
        <v>0</v>
      </c>
      <c r="J9" s="112">
        <v>25</v>
      </c>
      <c r="K9" s="86">
        <v>48</v>
      </c>
      <c r="L9" s="210">
        <v>30</v>
      </c>
      <c r="M9" s="113">
        <v>0</v>
      </c>
      <c r="N9" s="113">
        <v>0</v>
      </c>
      <c r="O9" s="112">
        <v>0</v>
      </c>
      <c r="P9" s="113">
        <v>0</v>
      </c>
      <c r="Q9" s="113">
        <v>0</v>
      </c>
      <c r="R9" s="113">
        <v>0</v>
      </c>
      <c r="S9" s="113">
        <v>0</v>
      </c>
      <c r="T9" s="113">
        <v>0</v>
      </c>
      <c r="U9" s="86">
        <v>102</v>
      </c>
      <c r="V9" s="112">
        <v>0</v>
      </c>
      <c r="W9" s="113">
        <v>0</v>
      </c>
      <c r="X9" s="113">
        <v>0</v>
      </c>
      <c r="Y9" s="113">
        <v>0</v>
      </c>
      <c r="Z9" s="86">
        <v>18</v>
      </c>
      <c r="AA9" s="112">
        <v>0</v>
      </c>
      <c r="AB9" s="112">
        <v>100</v>
      </c>
      <c r="AC9" s="112">
        <v>100</v>
      </c>
      <c r="AD9" s="86">
        <v>0</v>
      </c>
      <c r="AE9" s="117">
        <f>E9+F9+G9+H9+I9+M9+N9+P9+Q9+R9+S9+T9+W9+X9+Y9</f>
        <v>0</v>
      </c>
      <c r="AF9" s="117">
        <f t="shared" ref="AF9" si="7">D9+J9+L9+V9+AA9+AB9+AC9+O9</f>
        <v>295</v>
      </c>
      <c r="AG9" s="117">
        <f t="shared" ref="AG9" si="8">K9+U9+Z9+AD9</f>
        <v>168</v>
      </c>
      <c r="AH9" s="211">
        <f t="shared" si="0"/>
        <v>463</v>
      </c>
      <c r="AJ9" s="212"/>
      <c r="AL9" s="213"/>
    </row>
    <row r="10" spans="1:43" x14ac:dyDescent="0.3">
      <c r="A10" s="5"/>
      <c r="B10" s="6"/>
      <c r="C10" s="6"/>
      <c r="D10" s="7"/>
      <c r="E10" s="7"/>
      <c r="F10" s="7"/>
      <c r="G10" s="7"/>
      <c r="H10" s="7"/>
      <c r="I10" s="7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7"/>
      <c r="AE10" s="7"/>
      <c r="AF10" s="7"/>
      <c r="AG10" s="7"/>
      <c r="AH10" s="9"/>
    </row>
    <row r="11" spans="1:43" x14ac:dyDescent="0.3">
      <c r="A11" s="5"/>
      <c r="B11" s="6"/>
      <c r="C11" s="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8"/>
    </row>
    <row r="12" spans="1:43" x14ac:dyDescent="0.3">
      <c r="A12" s="5"/>
      <c r="B12" s="6"/>
      <c r="C12" s="6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8"/>
    </row>
    <row r="13" spans="1:43" x14ac:dyDescent="0.3">
      <c r="A13" s="5"/>
      <c r="B13" s="6"/>
      <c r="C13" s="6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8"/>
    </row>
    <row r="14" spans="1:43" x14ac:dyDescent="0.3">
      <c r="A14" s="5"/>
      <c r="B14" s="6"/>
      <c r="C14" s="6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8"/>
    </row>
    <row r="15" spans="1:43" x14ac:dyDescent="0.3">
      <c r="A15" s="9"/>
      <c r="B15" s="6"/>
      <c r="C15" s="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8"/>
    </row>
    <row r="16" spans="1:43" x14ac:dyDescent="0.3">
      <c r="A16" s="9"/>
      <c r="Z16" s="3" t="s">
        <v>8</v>
      </c>
    </row>
    <row r="17" spans="1:34" x14ac:dyDescent="0.3">
      <c r="A17" s="9"/>
      <c r="C17" s="6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</row>
    <row r="18" spans="1:34" x14ac:dyDescent="0.3">
      <c r="A18" s="9"/>
      <c r="B18" s="6"/>
      <c r="C18" s="6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</row>
    <row r="19" spans="1:34" x14ac:dyDescent="0.3">
      <c r="A19" s="9"/>
      <c r="B19" s="6"/>
      <c r="C19" s="6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</row>
    <row r="20" spans="1:34" x14ac:dyDescent="0.3">
      <c r="A20" s="9"/>
      <c r="B20" s="6"/>
      <c r="C20" s="6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</row>
    <row r="21" spans="1:34" x14ac:dyDescent="0.3">
      <c r="A21" s="9"/>
      <c r="B21" s="6"/>
      <c r="C21" s="6"/>
      <c r="D21" s="8"/>
      <c r="E21" s="8"/>
      <c r="F21" s="8"/>
      <c r="G21" s="8"/>
      <c r="H21" s="8"/>
      <c r="I21" s="8"/>
      <c r="J21" s="8"/>
      <c r="K21" s="8"/>
      <c r="L21" s="8"/>
      <c r="M21" s="2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</row>
    <row r="22" spans="1:34" x14ac:dyDescent="0.3">
      <c r="A22" s="9"/>
      <c r="B22" s="12"/>
      <c r="C22" s="6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</row>
    <row r="23" spans="1:34" x14ac:dyDescent="0.3">
      <c r="A23" s="9"/>
      <c r="B23" s="6"/>
      <c r="C23" s="6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</row>
    <row r="24" spans="1:34" x14ac:dyDescent="0.3">
      <c r="A24" s="9"/>
      <c r="B24" s="6"/>
      <c r="C24" s="6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1"/>
    </row>
    <row r="25" spans="1:34" x14ac:dyDescent="0.3">
      <c r="A25" s="9"/>
      <c r="B25" s="6"/>
      <c r="C25" s="6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1"/>
    </row>
    <row r="26" spans="1:34" x14ac:dyDescent="0.3">
      <c r="A26" s="9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1"/>
    </row>
    <row r="27" spans="1:34" x14ac:dyDescent="0.3">
      <c r="A27" s="9"/>
      <c r="B27" s="6"/>
      <c r="C27" s="6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1"/>
    </row>
    <row r="28" spans="1:34" x14ac:dyDescent="0.3">
      <c r="A28" s="9"/>
      <c r="B28" s="6"/>
      <c r="C28" s="6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1"/>
    </row>
    <row r="29" spans="1:34" x14ac:dyDescent="0.3">
      <c r="B29" s="6"/>
      <c r="C29" s="6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</row>
  </sheetData>
  <sortState xmlns:xlrd2="http://schemas.microsoft.com/office/spreadsheetml/2017/richdata2" ref="B3:BB4">
    <sortCondition ref="AH3:AH4"/>
  </sortState>
  <pageMargins left="0.70866141732283472" right="0.70866141732283472" top="0.74803149606299213" bottom="0.74803149606299213" header="0.31496062992125984" footer="0.31496062992125984"/>
  <pageSetup paperSize="9" scale="50" orientation="landscape" horizontalDpi="300" verticalDpi="300" r:id="rId1"/>
  <headerFooter>
    <oddHeader>&amp;C&amp;"Times New Roman,Félkövér"&amp;16Gémes Októberfeszt 2023
Családi - senior verseny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8EC92-5489-4EDB-B277-7B681020B2BF}">
  <dimension ref="B1:AK10"/>
  <sheetViews>
    <sheetView zoomScale="79" zoomScaleNormal="79" workbookViewId="0">
      <selection activeCell="AL1" sqref="AL1"/>
    </sheetView>
  </sheetViews>
  <sheetFormatPr defaultRowHeight="12.6" x14ac:dyDescent="0.25"/>
  <cols>
    <col min="3" max="3" width="13.44140625" customWidth="1"/>
    <col min="4" max="4" width="17.6640625" customWidth="1"/>
    <col min="5" max="5" width="7.88671875" customWidth="1"/>
    <col min="6" max="7" width="5.109375" customWidth="1"/>
    <col min="8" max="9" width="4.5546875" customWidth="1"/>
    <col min="10" max="10" width="5.21875" customWidth="1"/>
    <col min="11" max="11" width="5.109375" customWidth="1"/>
    <col min="12" max="13" width="4.77734375" customWidth="1"/>
    <col min="14" max="14" width="3.77734375" customWidth="1"/>
    <col min="15" max="15" width="4.33203125" customWidth="1"/>
    <col min="16" max="16" width="4.109375" customWidth="1"/>
    <col min="17" max="18" width="4.5546875" customWidth="1"/>
    <col min="19" max="19" width="4.21875" customWidth="1"/>
    <col min="20" max="20" width="4" customWidth="1"/>
    <col min="21" max="21" width="3.6640625" customWidth="1"/>
    <col min="22" max="22" width="4.44140625" customWidth="1"/>
    <col min="23" max="23" width="5.5546875" customWidth="1"/>
    <col min="24" max="24" width="4.44140625" customWidth="1"/>
    <col min="25" max="25" width="4.109375" customWidth="1"/>
    <col min="26" max="26" width="4.77734375" customWidth="1"/>
    <col min="27" max="27" width="5.88671875" customWidth="1"/>
    <col min="28" max="28" width="4.44140625" customWidth="1"/>
    <col min="29" max="29" width="3.44140625" customWidth="1"/>
    <col min="30" max="30" width="4.21875" customWidth="1"/>
    <col min="31" max="31" width="4" customWidth="1"/>
    <col min="32" max="32" width="4.6640625" customWidth="1"/>
    <col min="33" max="33" width="3.5546875" customWidth="1"/>
    <col min="34" max="34" width="4.5546875" customWidth="1"/>
    <col min="35" max="35" width="5" customWidth="1"/>
    <col min="36" max="36" width="4.21875" customWidth="1"/>
    <col min="37" max="37" width="4.33203125" customWidth="1"/>
  </cols>
  <sheetData>
    <row r="1" spans="2:37" ht="13.2" thickBot="1" x14ac:dyDescent="0.3"/>
    <row r="2" spans="2:37" ht="16.2" thickBot="1" x14ac:dyDescent="0.3">
      <c r="B2" s="214" t="s">
        <v>107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6"/>
    </row>
    <row r="3" spans="2:37" ht="100.2" customHeight="1" x14ac:dyDescent="0.25">
      <c r="B3" s="150" t="s">
        <v>0</v>
      </c>
      <c r="C3" s="151" t="s">
        <v>1</v>
      </c>
      <c r="D3" s="151" t="s">
        <v>108</v>
      </c>
      <c r="E3" s="151" t="s">
        <v>109</v>
      </c>
      <c r="F3" s="152" t="s">
        <v>110</v>
      </c>
      <c r="G3" s="152" t="s">
        <v>111</v>
      </c>
      <c r="H3" s="152" t="s">
        <v>112</v>
      </c>
      <c r="I3" s="152" t="s">
        <v>113</v>
      </c>
      <c r="J3" s="152" t="s">
        <v>114</v>
      </c>
      <c r="K3" s="152" t="s">
        <v>115</v>
      </c>
      <c r="L3" s="152" t="s">
        <v>116</v>
      </c>
      <c r="M3" s="152" t="s">
        <v>117</v>
      </c>
      <c r="N3" s="152" t="s">
        <v>118</v>
      </c>
      <c r="O3" s="152" t="s">
        <v>119</v>
      </c>
      <c r="P3" s="152" t="s">
        <v>120</v>
      </c>
      <c r="Q3" s="152" t="s">
        <v>121</v>
      </c>
      <c r="R3" s="152" t="s">
        <v>122</v>
      </c>
      <c r="S3" s="153" t="s">
        <v>123</v>
      </c>
      <c r="T3" s="153" t="s">
        <v>124</v>
      </c>
      <c r="U3" s="152" t="s">
        <v>125</v>
      </c>
      <c r="V3" s="152" t="s">
        <v>126</v>
      </c>
      <c r="W3" s="152" t="s">
        <v>127</v>
      </c>
      <c r="X3" s="152" t="s">
        <v>128</v>
      </c>
      <c r="Y3" s="152" t="s">
        <v>129</v>
      </c>
      <c r="Z3" s="152" t="s">
        <v>130</v>
      </c>
      <c r="AA3" s="152" t="s">
        <v>131</v>
      </c>
      <c r="AB3" s="152" t="s">
        <v>132</v>
      </c>
      <c r="AC3" s="152" t="s">
        <v>133</v>
      </c>
      <c r="AD3" s="152" t="s">
        <v>134</v>
      </c>
      <c r="AE3" s="152" t="s">
        <v>135</v>
      </c>
      <c r="AF3" s="152" t="s">
        <v>136</v>
      </c>
      <c r="AG3" s="152" t="s">
        <v>137</v>
      </c>
      <c r="AH3" s="152" t="s">
        <v>138</v>
      </c>
      <c r="AI3" s="154" t="s">
        <v>139</v>
      </c>
      <c r="AJ3" s="154" t="s">
        <v>140</v>
      </c>
      <c r="AK3" s="155" t="s">
        <v>141</v>
      </c>
    </row>
    <row r="4" spans="2:37" ht="28.8" thickBot="1" x14ac:dyDescent="0.3">
      <c r="B4" s="156"/>
      <c r="C4" s="157"/>
      <c r="D4" s="158"/>
      <c r="E4" s="158"/>
      <c r="F4" s="159">
        <v>11</v>
      </c>
      <c r="G4" s="160"/>
      <c r="H4" s="160"/>
      <c r="I4" s="160"/>
      <c r="J4" s="161" t="s">
        <v>28</v>
      </c>
      <c r="K4" s="159" t="s">
        <v>142</v>
      </c>
      <c r="L4" s="160"/>
      <c r="M4" s="160"/>
      <c r="N4" s="161"/>
      <c r="O4" s="159"/>
      <c r="P4" s="160"/>
      <c r="Q4" s="160"/>
      <c r="R4" s="160"/>
      <c r="S4" s="160"/>
      <c r="T4" s="160"/>
      <c r="U4" s="160"/>
      <c r="V4" s="161" t="s">
        <v>143</v>
      </c>
      <c r="W4" s="159" t="s">
        <v>144</v>
      </c>
      <c r="X4" s="160"/>
      <c r="Y4" s="160"/>
      <c r="Z4" s="160"/>
      <c r="AA4" s="159" t="s">
        <v>145</v>
      </c>
      <c r="AB4" s="160"/>
      <c r="AC4" s="160"/>
      <c r="AD4" s="160"/>
      <c r="AE4" s="160"/>
      <c r="AF4" s="161" t="s">
        <v>146</v>
      </c>
      <c r="AG4" s="160"/>
      <c r="AH4" s="159" t="s">
        <v>147</v>
      </c>
      <c r="AI4" s="162"/>
      <c r="AJ4" s="162"/>
      <c r="AK4" s="163"/>
    </row>
    <row r="5" spans="2:37" ht="31.2" customHeight="1" x14ac:dyDescent="0.25">
      <c r="B5" s="164">
        <f t="shared" ref="B5:B10" si="0">B4+1</f>
        <v>1</v>
      </c>
      <c r="C5" s="165" t="s">
        <v>148</v>
      </c>
      <c r="D5" s="181" t="s">
        <v>149</v>
      </c>
      <c r="E5" s="183" t="s">
        <v>150</v>
      </c>
      <c r="F5" s="185">
        <v>0</v>
      </c>
      <c r="G5" s="185">
        <v>0</v>
      </c>
      <c r="H5" s="185">
        <v>0</v>
      </c>
      <c r="I5" s="185">
        <v>0</v>
      </c>
      <c r="J5" s="185">
        <v>0</v>
      </c>
      <c r="K5" s="186">
        <v>0</v>
      </c>
      <c r="L5" s="185">
        <v>0</v>
      </c>
      <c r="M5" s="185">
        <v>0</v>
      </c>
      <c r="N5" s="185">
        <v>0</v>
      </c>
      <c r="O5" s="185">
        <v>0</v>
      </c>
      <c r="P5" s="166">
        <v>0</v>
      </c>
      <c r="Q5" s="185">
        <v>0</v>
      </c>
      <c r="R5" s="185">
        <v>0</v>
      </c>
      <c r="S5" s="185">
        <v>0</v>
      </c>
      <c r="T5" s="185">
        <v>0</v>
      </c>
      <c r="U5" s="185">
        <v>0</v>
      </c>
      <c r="V5" s="185">
        <v>1</v>
      </c>
      <c r="W5" s="186">
        <v>0</v>
      </c>
      <c r="X5" s="185">
        <v>0</v>
      </c>
      <c r="Y5" s="185">
        <v>0</v>
      </c>
      <c r="Z5" s="185">
        <v>0</v>
      </c>
      <c r="AA5" s="186">
        <v>18</v>
      </c>
      <c r="AB5" s="185">
        <v>0</v>
      </c>
      <c r="AC5" s="185">
        <v>0</v>
      </c>
      <c r="AD5" s="185">
        <v>0</v>
      </c>
      <c r="AE5" s="185">
        <v>60</v>
      </c>
      <c r="AF5" s="185">
        <v>0</v>
      </c>
      <c r="AG5" s="185">
        <v>0</v>
      </c>
      <c r="AH5" s="186">
        <v>0</v>
      </c>
      <c r="AI5" s="167">
        <f t="shared" ref="AI5:AI10" si="1">SUM(F5:J5)+SUM(L5:V5)+SUM(X5:Z5)+SUM(AB5:AG5)</f>
        <v>61</v>
      </c>
      <c r="AJ5" s="167">
        <f t="shared" ref="AJ5:AJ10" si="2">K5+W5+AA5+AH5</f>
        <v>18</v>
      </c>
      <c r="AK5" s="168">
        <f t="shared" ref="AK5:AK10" si="3">AI5+AJ5</f>
        <v>79</v>
      </c>
    </row>
    <row r="6" spans="2:37" ht="55.2" x14ac:dyDescent="0.25">
      <c r="B6" s="169">
        <f t="shared" si="0"/>
        <v>2</v>
      </c>
      <c r="C6" s="170" t="s">
        <v>151</v>
      </c>
      <c r="D6" s="171" t="s">
        <v>164</v>
      </c>
      <c r="E6" s="170" t="s">
        <v>152</v>
      </c>
      <c r="F6" s="172">
        <v>50</v>
      </c>
      <c r="G6" s="172">
        <v>0</v>
      </c>
      <c r="H6" s="172">
        <v>0</v>
      </c>
      <c r="I6" s="172">
        <v>0</v>
      </c>
      <c r="J6" s="172">
        <v>5</v>
      </c>
      <c r="K6" s="187">
        <v>0</v>
      </c>
      <c r="L6" s="172">
        <v>0</v>
      </c>
      <c r="M6" s="172">
        <v>0</v>
      </c>
      <c r="N6" s="172">
        <v>0</v>
      </c>
      <c r="O6" s="173">
        <v>0</v>
      </c>
      <c r="P6" s="172">
        <v>0</v>
      </c>
      <c r="Q6" s="172">
        <v>0</v>
      </c>
      <c r="R6" s="172">
        <v>0</v>
      </c>
      <c r="S6" s="172">
        <v>0</v>
      </c>
      <c r="T6" s="172">
        <v>0</v>
      </c>
      <c r="U6" s="172">
        <v>0</v>
      </c>
      <c r="V6" s="172">
        <v>31</v>
      </c>
      <c r="W6" s="187">
        <v>48</v>
      </c>
      <c r="X6" s="172">
        <v>0</v>
      </c>
      <c r="Y6" s="172">
        <v>0</v>
      </c>
      <c r="Z6" s="172">
        <v>60</v>
      </c>
      <c r="AA6" s="187">
        <v>26</v>
      </c>
      <c r="AB6" s="172">
        <v>0</v>
      </c>
      <c r="AC6" s="172">
        <v>0</v>
      </c>
      <c r="AD6" s="172">
        <v>0</v>
      </c>
      <c r="AE6" s="172">
        <v>60</v>
      </c>
      <c r="AF6" s="172">
        <v>5</v>
      </c>
      <c r="AG6" s="172">
        <v>0</v>
      </c>
      <c r="AH6" s="189">
        <v>6</v>
      </c>
      <c r="AI6" s="174">
        <f t="shared" si="1"/>
        <v>211</v>
      </c>
      <c r="AJ6" s="174">
        <f t="shared" si="2"/>
        <v>80</v>
      </c>
      <c r="AK6" s="175">
        <f t="shared" si="3"/>
        <v>291</v>
      </c>
    </row>
    <row r="7" spans="2:37" ht="52.2" customHeight="1" x14ac:dyDescent="0.25">
      <c r="B7" s="169">
        <f t="shared" si="0"/>
        <v>3</v>
      </c>
      <c r="C7" s="170" t="s">
        <v>153</v>
      </c>
      <c r="D7" s="171" t="s">
        <v>154</v>
      </c>
      <c r="E7" s="170" t="s">
        <v>155</v>
      </c>
      <c r="F7" s="172">
        <v>40</v>
      </c>
      <c r="G7" s="172">
        <v>0</v>
      </c>
      <c r="H7" s="172">
        <v>0</v>
      </c>
      <c r="I7" s="172">
        <v>0</v>
      </c>
      <c r="J7" s="172">
        <v>0</v>
      </c>
      <c r="K7" s="187">
        <v>0</v>
      </c>
      <c r="L7" s="172">
        <v>0</v>
      </c>
      <c r="M7" s="172">
        <v>0</v>
      </c>
      <c r="N7" s="172">
        <v>0</v>
      </c>
      <c r="O7" s="172">
        <v>0</v>
      </c>
      <c r="P7" s="172">
        <v>0</v>
      </c>
      <c r="Q7" s="172">
        <v>0</v>
      </c>
      <c r="R7" s="172">
        <v>60</v>
      </c>
      <c r="S7" s="172">
        <v>0</v>
      </c>
      <c r="T7" s="172">
        <v>0</v>
      </c>
      <c r="U7" s="172">
        <v>0</v>
      </c>
      <c r="V7" s="172">
        <v>0</v>
      </c>
      <c r="W7" s="187">
        <v>0</v>
      </c>
      <c r="X7" s="172">
        <v>60</v>
      </c>
      <c r="Y7" s="172">
        <v>0</v>
      </c>
      <c r="Z7" s="172">
        <v>0</v>
      </c>
      <c r="AA7" s="187">
        <v>30</v>
      </c>
      <c r="AB7" s="172">
        <v>0</v>
      </c>
      <c r="AC7" s="172">
        <v>0</v>
      </c>
      <c r="AD7" s="172">
        <v>0</v>
      </c>
      <c r="AE7" s="172">
        <v>60</v>
      </c>
      <c r="AF7" s="172">
        <v>0</v>
      </c>
      <c r="AG7" s="172">
        <v>60</v>
      </c>
      <c r="AH7" s="187">
        <v>18</v>
      </c>
      <c r="AI7" s="174">
        <f t="shared" si="1"/>
        <v>280</v>
      </c>
      <c r="AJ7" s="174">
        <f t="shared" si="2"/>
        <v>48</v>
      </c>
      <c r="AK7" s="175">
        <f t="shared" si="3"/>
        <v>328</v>
      </c>
    </row>
    <row r="8" spans="2:37" ht="48" customHeight="1" x14ac:dyDescent="0.25">
      <c r="B8" s="176">
        <f t="shared" si="0"/>
        <v>4</v>
      </c>
      <c r="C8" s="170" t="s">
        <v>156</v>
      </c>
      <c r="D8" s="182" t="s">
        <v>157</v>
      </c>
      <c r="E8" s="184" t="s">
        <v>158</v>
      </c>
      <c r="F8" s="172">
        <v>0</v>
      </c>
      <c r="G8" s="172">
        <v>60</v>
      </c>
      <c r="H8" s="172">
        <v>0</v>
      </c>
      <c r="I8" s="172">
        <v>0</v>
      </c>
      <c r="J8" s="172">
        <v>8</v>
      </c>
      <c r="K8" s="187">
        <v>0</v>
      </c>
      <c r="L8" s="172">
        <v>20</v>
      </c>
      <c r="M8" s="172">
        <v>0</v>
      </c>
      <c r="N8" s="172">
        <v>0</v>
      </c>
      <c r="O8" s="173">
        <v>0</v>
      </c>
      <c r="P8" s="172">
        <v>0</v>
      </c>
      <c r="Q8" s="172">
        <v>0</v>
      </c>
      <c r="R8" s="172">
        <v>0</v>
      </c>
      <c r="S8" s="172">
        <v>0</v>
      </c>
      <c r="T8" s="172">
        <v>0</v>
      </c>
      <c r="U8" s="172">
        <v>0</v>
      </c>
      <c r="V8" s="172">
        <v>6</v>
      </c>
      <c r="W8" s="187">
        <v>102</v>
      </c>
      <c r="X8" s="172">
        <v>0</v>
      </c>
      <c r="Y8" s="172">
        <v>0</v>
      </c>
      <c r="Z8" s="172">
        <v>60</v>
      </c>
      <c r="AA8" s="187">
        <v>38</v>
      </c>
      <c r="AB8" s="172">
        <v>0</v>
      </c>
      <c r="AC8" s="172">
        <v>0</v>
      </c>
      <c r="AD8" s="172">
        <v>0</v>
      </c>
      <c r="AE8" s="172">
        <v>60</v>
      </c>
      <c r="AF8" s="172">
        <v>0</v>
      </c>
      <c r="AG8" s="172">
        <v>0</v>
      </c>
      <c r="AH8" s="189">
        <v>50</v>
      </c>
      <c r="AI8" s="174">
        <f t="shared" si="1"/>
        <v>214</v>
      </c>
      <c r="AJ8" s="174">
        <f t="shared" si="2"/>
        <v>190</v>
      </c>
      <c r="AK8" s="175">
        <f t="shared" si="3"/>
        <v>404</v>
      </c>
    </row>
    <row r="9" spans="2:37" ht="43.2" customHeight="1" x14ac:dyDescent="0.25">
      <c r="B9" s="176">
        <f t="shared" si="0"/>
        <v>5</v>
      </c>
      <c r="C9" s="170" t="s">
        <v>159</v>
      </c>
      <c r="D9" s="171" t="s">
        <v>160</v>
      </c>
      <c r="E9" s="170" t="s">
        <v>161</v>
      </c>
      <c r="F9" s="172">
        <v>40</v>
      </c>
      <c r="G9" s="172">
        <v>60</v>
      </c>
      <c r="H9" s="172">
        <v>0</v>
      </c>
      <c r="I9" s="172">
        <v>0</v>
      </c>
      <c r="J9" s="172">
        <v>5</v>
      </c>
      <c r="K9" s="187">
        <v>0</v>
      </c>
      <c r="L9" s="172">
        <v>0</v>
      </c>
      <c r="M9" s="172">
        <v>0</v>
      </c>
      <c r="N9" s="172">
        <v>0</v>
      </c>
      <c r="O9" s="173">
        <v>0</v>
      </c>
      <c r="P9" s="172">
        <v>0</v>
      </c>
      <c r="Q9" s="172">
        <v>0</v>
      </c>
      <c r="R9" s="172">
        <v>0</v>
      </c>
      <c r="S9" s="172">
        <v>0</v>
      </c>
      <c r="T9" s="172">
        <v>0</v>
      </c>
      <c r="U9" s="172">
        <v>0</v>
      </c>
      <c r="V9" s="172">
        <v>60</v>
      </c>
      <c r="W9" s="187">
        <v>38</v>
      </c>
      <c r="X9" s="172">
        <v>60</v>
      </c>
      <c r="Y9" s="172">
        <v>0</v>
      </c>
      <c r="Z9" s="172">
        <v>60</v>
      </c>
      <c r="AA9" s="187">
        <v>38</v>
      </c>
      <c r="AB9" s="172">
        <v>0</v>
      </c>
      <c r="AC9" s="172">
        <v>0</v>
      </c>
      <c r="AD9" s="172">
        <v>0</v>
      </c>
      <c r="AE9" s="172">
        <v>60</v>
      </c>
      <c r="AF9" s="172">
        <v>5</v>
      </c>
      <c r="AG9" s="172">
        <v>0</v>
      </c>
      <c r="AH9" s="189">
        <v>12</v>
      </c>
      <c r="AI9" s="174">
        <f t="shared" si="1"/>
        <v>350</v>
      </c>
      <c r="AJ9" s="174">
        <f t="shared" si="2"/>
        <v>88</v>
      </c>
      <c r="AK9" s="175">
        <f t="shared" si="3"/>
        <v>438</v>
      </c>
    </row>
    <row r="10" spans="2:37" ht="28.8" customHeight="1" thickBot="1" x14ac:dyDescent="0.3">
      <c r="B10" s="178">
        <f t="shared" si="0"/>
        <v>6</v>
      </c>
      <c r="C10" s="157" t="s">
        <v>162</v>
      </c>
      <c r="D10" s="158" t="s">
        <v>163</v>
      </c>
      <c r="E10" s="157">
        <v>1969</v>
      </c>
      <c r="F10" s="179">
        <v>0</v>
      </c>
      <c r="G10" s="179">
        <v>60</v>
      </c>
      <c r="H10" s="179">
        <v>0</v>
      </c>
      <c r="I10" s="179">
        <v>0</v>
      </c>
      <c r="J10" s="179">
        <v>26</v>
      </c>
      <c r="K10" s="188">
        <v>0</v>
      </c>
      <c r="L10" s="179">
        <v>20</v>
      </c>
      <c r="M10" s="179">
        <v>0</v>
      </c>
      <c r="N10" s="179">
        <v>60</v>
      </c>
      <c r="O10" s="180">
        <v>0</v>
      </c>
      <c r="P10" s="179">
        <v>0</v>
      </c>
      <c r="Q10" s="179">
        <v>0</v>
      </c>
      <c r="R10" s="179">
        <v>0</v>
      </c>
      <c r="S10" s="179">
        <v>0</v>
      </c>
      <c r="T10" s="179">
        <v>0</v>
      </c>
      <c r="U10" s="179">
        <v>0</v>
      </c>
      <c r="V10" s="179">
        <v>1</v>
      </c>
      <c r="W10" s="188">
        <v>34</v>
      </c>
      <c r="X10" s="179">
        <v>0</v>
      </c>
      <c r="Y10" s="179">
        <v>0</v>
      </c>
      <c r="Z10" s="179">
        <v>60</v>
      </c>
      <c r="AA10" s="188">
        <v>24</v>
      </c>
      <c r="AB10" s="179">
        <v>60</v>
      </c>
      <c r="AC10" s="179">
        <v>0</v>
      </c>
      <c r="AD10" s="179">
        <v>0</v>
      </c>
      <c r="AE10" s="179">
        <v>60</v>
      </c>
      <c r="AF10" s="179">
        <v>5</v>
      </c>
      <c r="AG10" s="179">
        <v>60</v>
      </c>
      <c r="AH10" s="190">
        <v>14</v>
      </c>
      <c r="AI10" s="162">
        <f t="shared" si="1"/>
        <v>412</v>
      </c>
      <c r="AJ10" s="162">
        <f t="shared" si="2"/>
        <v>72</v>
      </c>
      <c r="AK10" s="163">
        <f t="shared" si="3"/>
        <v>484</v>
      </c>
    </row>
  </sheetData>
  <mergeCells count="1">
    <mergeCell ref="B2:AK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63CA5-3EC0-4B5E-A137-B8F7A50D2867}">
  <dimension ref="B1:AI11"/>
  <sheetViews>
    <sheetView zoomScale="80" zoomScaleNormal="80" workbookViewId="0">
      <selection activeCell="AF14" sqref="AF14"/>
    </sheetView>
  </sheetViews>
  <sheetFormatPr defaultRowHeight="12.6" x14ac:dyDescent="0.25"/>
  <cols>
    <col min="3" max="3" width="19.33203125" customWidth="1"/>
    <col min="4" max="4" width="19.88671875" customWidth="1"/>
    <col min="6" max="6" width="6.21875" customWidth="1"/>
    <col min="7" max="10" width="3.44140625" bestFit="1" customWidth="1"/>
    <col min="11" max="11" width="5.6640625" bestFit="1" customWidth="1"/>
    <col min="12" max="20" width="3.44140625" bestFit="1" customWidth="1"/>
    <col min="21" max="21" width="6" bestFit="1" customWidth="1"/>
    <col min="22" max="24" width="3.44140625" bestFit="1" customWidth="1"/>
    <col min="25" max="25" width="6" bestFit="1" customWidth="1"/>
    <col min="26" max="27" width="3.44140625" bestFit="1" customWidth="1"/>
    <col min="28" max="31" width="4" bestFit="1" customWidth="1"/>
    <col min="32" max="32" width="4.6640625" bestFit="1" customWidth="1"/>
    <col min="33" max="33" width="5" bestFit="1" customWidth="1"/>
    <col min="34" max="34" width="4" bestFit="1" customWidth="1"/>
    <col min="35" max="35" width="5" bestFit="1" customWidth="1"/>
  </cols>
  <sheetData>
    <row r="1" spans="2:35" ht="5.4" customHeight="1" thickBot="1" x14ac:dyDescent="0.3"/>
    <row r="2" spans="2:35" ht="14.4" thickBot="1" x14ac:dyDescent="0.3">
      <c r="B2" s="217" t="s">
        <v>165</v>
      </c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9"/>
    </row>
    <row r="3" spans="2:35" ht="100.2" customHeight="1" x14ac:dyDescent="0.25">
      <c r="B3" s="150" t="s">
        <v>0</v>
      </c>
      <c r="C3" s="151" t="s">
        <v>1</v>
      </c>
      <c r="D3" s="151" t="s">
        <v>108</v>
      </c>
      <c r="E3" s="151" t="s">
        <v>109</v>
      </c>
      <c r="F3" s="152" t="s">
        <v>110</v>
      </c>
      <c r="G3" s="152" t="s">
        <v>111</v>
      </c>
      <c r="H3" s="152" t="s">
        <v>112</v>
      </c>
      <c r="I3" s="152" t="s">
        <v>113</v>
      </c>
      <c r="J3" s="152" t="s">
        <v>114</v>
      </c>
      <c r="K3" s="152" t="s">
        <v>115</v>
      </c>
      <c r="L3" s="152" t="s">
        <v>116</v>
      </c>
      <c r="M3" s="152" t="s">
        <v>117</v>
      </c>
      <c r="N3" s="152" t="s">
        <v>118</v>
      </c>
      <c r="O3" s="152" t="s">
        <v>119</v>
      </c>
      <c r="P3" s="152" t="s">
        <v>120</v>
      </c>
      <c r="Q3" s="152" t="s">
        <v>121</v>
      </c>
      <c r="R3" s="153" t="s">
        <v>166</v>
      </c>
      <c r="S3" s="153" t="s">
        <v>167</v>
      </c>
      <c r="T3" s="152" t="s">
        <v>168</v>
      </c>
      <c r="U3" s="152" t="s">
        <v>169</v>
      </c>
      <c r="V3" s="152" t="s">
        <v>170</v>
      </c>
      <c r="W3" s="152" t="s">
        <v>171</v>
      </c>
      <c r="X3" s="152" t="s">
        <v>172</v>
      </c>
      <c r="Y3" s="152" t="s">
        <v>173</v>
      </c>
      <c r="Z3" s="152" t="s">
        <v>174</v>
      </c>
      <c r="AA3" s="152" t="s">
        <v>175</v>
      </c>
      <c r="AB3" s="152" t="s">
        <v>176</v>
      </c>
      <c r="AC3" s="152" t="s">
        <v>177</v>
      </c>
      <c r="AD3" s="152" t="s">
        <v>178</v>
      </c>
      <c r="AE3" s="152" t="s">
        <v>179</v>
      </c>
      <c r="AF3" s="152" t="s">
        <v>138</v>
      </c>
      <c r="AG3" s="154" t="s">
        <v>139</v>
      </c>
      <c r="AH3" s="154" t="s">
        <v>140</v>
      </c>
      <c r="AI3" s="155" t="s">
        <v>141</v>
      </c>
    </row>
    <row r="4" spans="2:35" ht="42" thickBot="1" x14ac:dyDescent="0.3">
      <c r="B4" s="156"/>
      <c r="C4" s="157"/>
      <c r="D4" s="158"/>
      <c r="E4" s="158"/>
      <c r="F4" s="159">
        <v>11</v>
      </c>
      <c r="G4" s="160"/>
      <c r="H4" s="160"/>
      <c r="I4" s="160"/>
      <c r="J4" s="161" t="s">
        <v>28</v>
      </c>
      <c r="K4" s="159" t="s">
        <v>180</v>
      </c>
      <c r="L4" s="160"/>
      <c r="M4" s="160"/>
      <c r="N4" s="161"/>
      <c r="O4" s="159"/>
      <c r="P4" s="160"/>
      <c r="Q4" s="160"/>
      <c r="R4" s="160"/>
      <c r="S4" s="160"/>
      <c r="T4" s="160"/>
      <c r="U4" s="159" t="s">
        <v>181</v>
      </c>
      <c r="V4" s="160"/>
      <c r="W4" s="160"/>
      <c r="X4" s="160"/>
      <c r="Y4" s="159" t="s">
        <v>182</v>
      </c>
      <c r="Z4" s="160"/>
      <c r="AA4" s="160"/>
      <c r="AB4" s="160"/>
      <c r="AC4" s="160"/>
      <c r="AD4" s="161" t="s">
        <v>146</v>
      </c>
      <c r="AE4" s="160"/>
      <c r="AF4" s="159" t="s">
        <v>183</v>
      </c>
      <c r="AG4" s="162"/>
      <c r="AH4" s="162"/>
      <c r="AI4" s="163"/>
    </row>
    <row r="5" spans="2:35" ht="33" customHeight="1" x14ac:dyDescent="0.25">
      <c r="B5" s="191">
        <f t="shared" ref="B5:B11" si="0">B4+1</f>
        <v>1</v>
      </c>
      <c r="C5" s="192" t="s">
        <v>184</v>
      </c>
      <c r="D5" s="193" t="s">
        <v>185</v>
      </c>
      <c r="E5" s="192" t="s">
        <v>186</v>
      </c>
      <c r="F5" s="194">
        <v>10</v>
      </c>
      <c r="G5" s="194">
        <v>0</v>
      </c>
      <c r="H5" s="194">
        <v>0</v>
      </c>
      <c r="I5" s="194">
        <v>0</v>
      </c>
      <c r="J5" s="194">
        <v>1</v>
      </c>
      <c r="K5" s="205">
        <v>0</v>
      </c>
      <c r="L5" s="194">
        <v>20</v>
      </c>
      <c r="M5" s="194">
        <v>0</v>
      </c>
      <c r="N5" s="194">
        <v>0</v>
      </c>
      <c r="O5" s="194">
        <v>0</v>
      </c>
      <c r="P5" s="195">
        <v>0</v>
      </c>
      <c r="Q5" s="194">
        <v>0</v>
      </c>
      <c r="R5" s="194">
        <v>0</v>
      </c>
      <c r="S5" s="194">
        <v>0</v>
      </c>
      <c r="T5" s="194">
        <v>0</v>
      </c>
      <c r="U5" s="205">
        <v>2</v>
      </c>
      <c r="V5" s="194">
        <v>60</v>
      </c>
      <c r="W5" s="194">
        <v>0</v>
      </c>
      <c r="X5" s="194">
        <v>0</v>
      </c>
      <c r="Y5" s="205">
        <v>8</v>
      </c>
      <c r="Z5" s="194">
        <v>0</v>
      </c>
      <c r="AA5" s="194">
        <v>0</v>
      </c>
      <c r="AB5" s="194">
        <v>60</v>
      </c>
      <c r="AC5" s="194">
        <v>60</v>
      </c>
      <c r="AD5" s="194">
        <v>0</v>
      </c>
      <c r="AE5" s="194">
        <v>0</v>
      </c>
      <c r="AF5" s="205">
        <v>0</v>
      </c>
      <c r="AG5" s="196">
        <f t="shared" ref="AG5:AG11" si="1">SUM(F5:J5)+SUM(L5:T5)+SUM(V5:X5)+SUM(Z5:AE5)</f>
        <v>211</v>
      </c>
      <c r="AH5" s="196">
        <f t="shared" ref="AH5:AH11" si="2">K5+U5+Y5+AF5</f>
        <v>10</v>
      </c>
      <c r="AI5" s="197">
        <f t="shared" ref="AI5:AI11" si="3">AG5+AH5</f>
        <v>221</v>
      </c>
    </row>
    <row r="6" spans="2:35" ht="22.2" customHeight="1" x14ac:dyDescent="0.25">
      <c r="B6" s="169">
        <f t="shared" si="0"/>
        <v>2</v>
      </c>
      <c r="C6" s="198" t="s">
        <v>187</v>
      </c>
      <c r="D6" s="171" t="s">
        <v>188</v>
      </c>
      <c r="E6" s="170">
        <v>1954</v>
      </c>
      <c r="F6" s="199">
        <v>10</v>
      </c>
      <c r="G6" s="199">
        <v>0</v>
      </c>
      <c r="H6" s="199">
        <v>0</v>
      </c>
      <c r="I6" s="199">
        <v>0</v>
      </c>
      <c r="J6" s="199">
        <v>9</v>
      </c>
      <c r="K6" s="206">
        <v>0</v>
      </c>
      <c r="L6" s="199">
        <v>0</v>
      </c>
      <c r="M6" s="199">
        <v>0</v>
      </c>
      <c r="N6" s="199">
        <v>0</v>
      </c>
      <c r="O6" s="199">
        <v>0</v>
      </c>
      <c r="P6" s="172">
        <v>0</v>
      </c>
      <c r="Q6" s="199">
        <v>0</v>
      </c>
      <c r="R6" s="199">
        <v>0</v>
      </c>
      <c r="S6" s="199">
        <v>0</v>
      </c>
      <c r="T6" s="199">
        <v>0</v>
      </c>
      <c r="U6" s="206">
        <v>64</v>
      </c>
      <c r="V6" s="199">
        <v>60</v>
      </c>
      <c r="W6" s="199">
        <v>0</v>
      </c>
      <c r="X6" s="199">
        <v>0</v>
      </c>
      <c r="Y6" s="206">
        <v>34</v>
      </c>
      <c r="Z6" s="199">
        <v>0</v>
      </c>
      <c r="AA6" s="199">
        <v>0</v>
      </c>
      <c r="AB6" s="199">
        <v>0</v>
      </c>
      <c r="AC6" s="199">
        <v>60</v>
      </c>
      <c r="AD6" s="199">
        <v>0</v>
      </c>
      <c r="AE6" s="199">
        <v>0</v>
      </c>
      <c r="AF6" s="206">
        <v>0</v>
      </c>
      <c r="AG6" s="174">
        <f t="shared" si="1"/>
        <v>139</v>
      </c>
      <c r="AH6" s="174">
        <f t="shared" si="2"/>
        <v>98</v>
      </c>
      <c r="AI6" s="200">
        <f t="shared" si="3"/>
        <v>237</v>
      </c>
    </row>
    <row r="7" spans="2:35" ht="41.4" x14ac:dyDescent="0.25">
      <c r="B7" s="169">
        <f t="shared" si="0"/>
        <v>3</v>
      </c>
      <c r="C7" s="170" t="s">
        <v>189</v>
      </c>
      <c r="D7" s="171" t="s">
        <v>190</v>
      </c>
      <c r="E7" s="170" t="s">
        <v>191</v>
      </c>
      <c r="F7" s="199">
        <v>0</v>
      </c>
      <c r="G7" s="199">
        <v>60</v>
      </c>
      <c r="H7" s="199">
        <v>0</v>
      </c>
      <c r="I7" s="199">
        <v>0</v>
      </c>
      <c r="J7" s="199">
        <v>3</v>
      </c>
      <c r="K7" s="206">
        <v>0</v>
      </c>
      <c r="L7" s="199">
        <v>20</v>
      </c>
      <c r="M7" s="199">
        <v>0</v>
      </c>
      <c r="N7" s="199">
        <v>0</v>
      </c>
      <c r="O7" s="199">
        <v>0</v>
      </c>
      <c r="P7" s="172">
        <v>0</v>
      </c>
      <c r="Q7" s="199">
        <v>30</v>
      </c>
      <c r="R7" s="199">
        <v>0</v>
      </c>
      <c r="S7" s="199">
        <v>0</v>
      </c>
      <c r="T7" s="199">
        <v>0</v>
      </c>
      <c r="U7" s="206">
        <v>32</v>
      </c>
      <c r="V7" s="199">
        <v>60</v>
      </c>
      <c r="W7" s="199">
        <v>0</v>
      </c>
      <c r="X7" s="199">
        <v>60</v>
      </c>
      <c r="Y7" s="206">
        <v>12</v>
      </c>
      <c r="Z7" s="199">
        <v>0</v>
      </c>
      <c r="AA7" s="199">
        <v>0</v>
      </c>
      <c r="AB7" s="199">
        <v>0</v>
      </c>
      <c r="AC7" s="199">
        <v>60</v>
      </c>
      <c r="AD7" s="199">
        <v>0</v>
      </c>
      <c r="AE7" s="199">
        <v>0</v>
      </c>
      <c r="AF7" s="206">
        <v>0</v>
      </c>
      <c r="AG7" s="174">
        <f t="shared" si="1"/>
        <v>293</v>
      </c>
      <c r="AH7" s="174">
        <f t="shared" si="2"/>
        <v>44</v>
      </c>
      <c r="AI7" s="200">
        <f t="shared" si="3"/>
        <v>337</v>
      </c>
    </row>
    <row r="8" spans="2:35" ht="55.2" x14ac:dyDescent="0.25">
      <c r="B8" s="169">
        <f t="shared" si="0"/>
        <v>4</v>
      </c>
      <c r="C8" s="170" t="s">
        <v>192</v>
      </c>
      <c r="D8" s="177" t="s">
        <v>193</v>
      </c>
      <c r="E8" s="170" t="s">
        <v>194</v>
      </c>
      <c r="F8" s="173">
        <v>30</v>
      </c>
      <c r="G8" s="173">
        <v>60</v>
      </c>
      <c r="H8" s="173">
        <v>0</v>
      </c>
      <c r="I8" s="173">
        <v>0</v>
      </c>
      <c r="J8" s="173">
        <v>18</v>
      </c>
      <c r="K8" s="189">
        <v>0</v>
      </c>
      <c r="L8" s="173">
        <v>20</v>
      </c>
      <c r="M8" s="173">
        <v>0</v>
      </c>
      <c r="N8" s="173">
        <v>0</v>
      </c>
      <c r="O8" s="173">
        <v>0</v>
      </c>
      <c r="P8" s="172">
        <v>0</v>
      </c>
      <c r="Q8" s="173">
        <v>0</v>
      </c>
      <c r="R8" s="173">
        <v>0</v>
      </c>
      <c r="S8" s="173">
        <v>0</v>
      </c>
      <c r="T8" s="173">
        <v>0</v>
      </c>
      <c r="U8" s="189">
        <v>20</v>
      </c>
      <c r="V8" s="173">
        <v>60</v>
      </c>
      <c r="W8" s="173">
        <v>0</v>
      </c>
      <c r="X8" s="173">
        <v>60</v>
      </c>
      <c r="Y8" s="189">
        <v>58</v>
      </c>
      <c r="Z8" s="173">
        <v>0</v>
      </c>
      <c r="AA8" s="173">
        <v>0</v>
      </c>
      <c r="AB8" s="173">
        <v>0</v>
      </c>
      <c r="AC8" s="173">
        <v>60</v>
      </c>
      <c r="AD8" s="173">
        <v>5</v>
      </c>
      <c r="AE8" s="173">
        <v>0</v>
      </c>
      <c r="AF8" s="189">
        <v>0</v>
      </c>
      <c r="AG8" s="174">
        <f t="shared" si="1"/>
        <v>313</v>
      </c>
      <c r="AH8" s="174">
        <f t="shared" si="2"/>
        <v>78</v>
      </c>
      <c r="AI8" s="175">
        <f t="shared" si="3"/>
        <v>391</v>
      </c>
    </row>
    <row r="9" spans="2:35" ht="27.6" x14ac:dyDescent="0.25">
      <c r="B9" s="169">
        <f t="shared" si="0"/>
        <v>5</v>
      </c>
      <c r="C9" s="170" t="s">
        <v>195</v>
      </c>
      <c r="D9" s="171" t="s">
        <v>196</v>
      </c>
      <c r="E9" s="170" t="s">
        <v>197</v>
      </c>
      <c r="F9" s="199">
        <v>10</v>
      </c>
      <c r="G9" s="199">
        <v>60</v>
      </c>
      <c r="H9" s="199">
        <v>0</v>
      </c>
      <c r="I9" s="199">
        <v>0</v>
      </c>
      <c r="J9" s="199">
        <v>1</v>
      </c>
      <c r="K9" s="206">
        <v>0</v>
      </c>
      <c r="L9" s="199">
        <v>0</v>
      </c>
      <c r="M9" s="199">
        <v>0</v>
      </c>
      <c r="N9" s="199">
        <v>0</v>
      </c>
      <c r="O9" s="199">
        <v>0</v>
      </c>
      <c r="P9" s="172">
        <v>0</v>
      </c>
      <c r="Q9" s="199">
        <v>0</v>
      </c>
      <c r="R9" s="199">
        <v>0</v>
      </c>
      <c r="S9" s="199">
        <v>0</v>
      </c>
      <c r="T9" s="199">
        <v>0</v>
      </c>
      <c r="U9" s="206">
        <v>2</v>
      </c>
      <c r="V9" s="199">
        <v>60</v>
      </c>
      <c r="W9" s="199">
        <v>0</v>
      </c>
      <c r="X9" s="199">
        <v>60</v>
      </c>
      <c r="Y9" s="206">
        <v>22</v>
      </c>
      <c r="Z9" s="199">
        <v>0</v>
      </c>
      <c r="AA9" s="199">
        <v>0</v>
      </c>
      <c r="AB9" s="199">
        <v>60</v>
      </c>
      <c r="AC9" s="199">
        <v>60</v>
      </c>
      <c r="AD9" s="199">
        <v>10</v>
      </c>
      <c r="AE9" s="199">
        <v>60</v>
      </c>
      <c r="AF9" s="206">
        <v>0</v>
      </c>
      <c r="AG9" s="174">
        <f t="shared" si="1"/>
        <v>381</v>
      </c>
      <c r="AH9" s="174">
        <f t="shared" si="2"/>
        <v>24</v>
      </c>
      <c r="AI9" s="200">
        <f t="shared" si="3"/>
        <v>405</v>
      </c>
    </row>
    <row r="10" spans="2:35" ht="41.4" x14ac:dyDescent="0.25">
      <c r="B10" s="169">
        <f t="shared" si="0"/>
        <v>6</v>
      </c>
      <c r="C10" s="170" t="s">
        <v>198</v>
      </c>
      <c r="D10" s="171" t="s">
        <v>199</v>
      </c>
      <c r="E10" s="170" t="s">
        <v>200</v>
      </c>
      <c r="F10" s="199">
        <v>30</v>
      </c>
      <c r="G10" s="199">
        <v>60</v>
      </c>
      <c r="H10" s="199">
        <v>0</v>
      </c>
      <c r="I10" s="199">
        <v>0</v>
      </c>
      <c r="J10" s="199">
        <v>1</v>
      </c>
      <c r="K10" s="206">
        <v>0</v>
      </c>
      <c r="L10" s="199">
        <v>40</v>
      </c>
      <c r="M10" s="199">
        <v>0</v>
      </c>
      <c r="N10" s="199">
        <v>0</v>
      </c>
      <c r="O10" s="199">
        <v>0</v>
      </c>
      <c r="P10" s="172">
        <v>0</v>
      </c>
      <c r="Q10" s="199">
        <v>0</v>
      </c>
      <c r="R10" s="199">
        <v>60</v>
      </c>
      <c r="S10" s="199">
        <v>0</v>
      </c>
      <c r="T10" s="199">
        <v>0</v>
      </c>
      <c r="U10" s="206">
        <v>20</v>
      </c>
      <c r="V10" s="199">
        <v>60</v>
      </c>
      <c r="W10" s="199">
        <v>0</v>
      </c>
      <c r="X10" s="199">
        <v>0</v>
      </c>
      <c r="Y10" s="206">
        <v>20</v>
      </c>
      <c r="Z10" s="199">
        <v>0</v>
      </c>
      <c r="AA10" s="199">
        <v>0</v>
      </c>
      <c r="AB10" s="199">
        <v>0</v>
      </c>
      <c r="AC10" s="199">
        <v>60</v>
      </c>
      <c r="AD10" s="199">
        <v>0</v>
      </c>
      <c r="AE10" s="199">
        <v>60</v>
      </c>
      <c r="AF10" s="206">
        <v>14</v>
      </c>
      <c r="AG10" s="174">
        <f t="shared" si="1"/>
        <v>371</v>
      </c>
      <c r="AH10" s="174">
        <f t="shared" si="2"/>
        <v>54</v>
      </c>
      <c r="AI10" s="200">
        <f t="shared" si="3"/>
        <v>425</v>
      </c>
    </row>
    <row r="11" spans="2:35" ht="28.2" thickBot="1" x14ac:dyDescent="0.3">
      <c r="B11" s="156">
        <f t="shared" si="0"/>
        <v>7</v>
      </c>
      <c r="C11" s="201" t="s">
        <v>201</v>
      </c>
      <c r="D11" s="158" t="s">
        <v>202</v>
      </c>
      <c r="E11" s="157" t="s">
        <v>203</v>
      </c>
      <c r="F11" s="202">
        <v>0</v>
      </c>
      <c r="G11" s="202">
        <v>60</v>
      </c>
      <c r="H11" s="202">
        <v>0</v>
      </c>
      <c r="I11" s="202">
        <v>60</v>
      </c>
      <c r="J11" s="202">
        <v>36</v>
      </c>
      <c r="K11" s="207">
        <v>0</v>
      </c>
      <c r="L11" s="202">
        <v>20</v>
      </c>
      <c r="M11" s="202">
        <v>0</v>
      </c>
      <c r="N11" s="202">
        <v>60</v>
      </c>
      <c r="O11" s="202">
        <v>0</v>
      </c>
      <c r="P11" s="179">
        <v>0</v>
      </c>
      <c r="Q11" s="202">
        <v>30</v>
      </c>
      <c r="R11" s="202">
        <v>0</v>
      </c>
      <c r="S11" s="202">
        <v>0</v>
      </c>
      <c r="T11" s="202">
        <v>0</v>
      </c>
      <c r="U11" s="207">
        <v>86</v>
      </c>
      <c r="V11" s="202">
        <v>60</v>
      </c>
      <c r="W11" s="202">
        <v>60</v>
      </c>
      <c r="X11" s="202">
        <v>0</v>
      </c>
      <c r="Y11" s="207">
        <v>34</v>
      </c>
      <c r="Z11" s="202">
        <v>60</v>
      </c>
      <c r="AA11" s="202">
        <v>60</v>
      </c>
      <c r="AB11" s="202">
        <v>100</v>
      </c>
      <c r="AC11" s="202">
        <v>100</v>
      </c>
      <c r="AD11" s="203">
        <v>200</v>
      </c>
      <c r="AE11" s="202">
        <v>100</v>
      </c>
      <c r="AF11" s="207">
        <v>0</v>
      </c>
      <c r="AG11" s="162">
        <f t="shared" si="1"/>
        <v>1006</v>
      </c>
      <c r="AH11" s="162">
        <f t="shared" si="2"/>
        <v>120</v>
      </c>
      <c r="AI11" s="204">
        <f t="shared" si="3"/>
        <v>1126</v>
      </c>
    </row>
  </sheetData>
  <mergeCells count="1">
    <mergeCell ref="B2:A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2</vt:i4>
      </vt:variant>
    </vt:vector>
  </HeadingPairs>
  <TitlesOfParts>
    <vt:vector size="6" baseType="lpstr">
      <vt:lpstr>Középfok </vt:lpstr>
      <vt:lpstr>családi</vt:lpstr>
      <vt:lpstr>A-A36-A50</vt:lpstr>
      <vt:lpstr>A60-A70-A80</vt:lpstr>
      <vt:lpstr>családi!Nyomtatási_terület</vt:lpstr>
      <vt:lpstr>'Középfok 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Kereskedelmi és Hitelbank Rt.</dc:creator>
  <cp:lastModifiedBy>Ferenc Dravecz</cp:lastModifiedBy>
  <cp:revision>1</cp:revision>
  <cp:lastPrinted>2017-09-25T19:20:46Z</cp:lastPrinted>
  <dcterms:created xsi:type="dcterms:W3CDTF">2001-03-10T07:36:05Z</dcterms:created>
  <dcterms:modified xsi:type="dcterms:W3CDTF">2023-10-23T20:26:18Z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1259603961</vt:i4>
  </property>
  <property fmtid="{D5CDD505-2E9C-101B-9397-08002B2CF9AE}" pid="3" name="_AuthorEmail">
    <vt:lpwstr>BorsosG@bkv.hu</vt:lpwstr>
  </property>
  <property fmtid="{D5CDD505-2E9C-101B-9397-08002B2CF9AE}" pid="4" name="_AuthorEmailDisplayName">
    <vt:lpwstr>Borsos Gábor</vt:lpwstr>
  </property>
  <property fmtid="{D5CDD505-2E9C-101B-9397-08002B2CF9AE}" pid="5" name="_EmailSubject">
    <vt:lpwstr>Köztársaság Kupa eredménye</vt:lpwstr>
  </property>
  <property fmtid="{D5CDD505-2E9C-101B-9397-08002B2CF9AE}" pid="6" name="_PreviousAdHocReviewCycleID">
    <vt:i4>2060150310</vt:i4>
  </property>
  <property fmtid="{D5CDD505-2E9C-101B-9397-08002B2CF9AE}" pid="7" name="_ReviewingToolsShownOnce">
    <vt:lpwstr/>
  </property>
</Properties>
</file>